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385" windowHeight="3960" activeTab="3"/>
  </bookViews>
  <sheets>
    <sheet name="(근대5종)종합 계획" sheetId="8" r:id="rId1"/>
    <sheet name="1.(근대5종)개인별 종합훈련일정" sheetId="1" r:id="rId2"/>
    <sheet name="2.(근대5종)촌외훈련" sheetId="9" r:id="rId3"/>
    <sheet name="3.(근대5종)촌외훈련 일정표(금액)" sheetId="10" r:id="rId4"/>
  </sheets>
  <calcPr calcId="145621"/>
</workbook>
</file>

<file path=xl/calcChain.xml><?xml version="1.0" encoding="utf-8"?>
<calcChain xmlns="http://schemas.openxmlformats.org/spreadsheetml/2006/main">
  <c r="G17" i="9" l="1"/>
  <c r="G16" i="9"/>
  <c r="G15" i="9"/>
  <c r="G13" i="9"/>
  <c r="G12" i="9"/>
  <c r="G11" i="9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O11" i="8"/>
  <c r="L11" i="8"/>
  <c r="I11" i="8"/>
  <c r="P11" i="8" s="1"/>
  <c r="O10" i="8"/>
  <c r="L10" i="8"/>
  <c r="I10" i="8"/>
  <c r="P10" i="8" s="1"/>
  <c r="O9" i="8"/>
  <c r="L9" i="8"/>
  <c r="I9" i="8"/>
  <c r="P9" i="8" s="1"/>
  <c r="O8" i="8"/>
  <c r="L8" i="8"/>
  <c r="I8" i="8"/>
  <c r="P8" i="8" s="1"/>
  <c r="AG35" i="10"/>
  <c r="AG36" i="10" s="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F32" i="10"/>
  <c r="AF36" i="10" s="1"/>
  <c r="AE32" i="10"/>
  <c r="AE36" i="10" s="1"/>
  <c r="AD32" i="10"/>
  <c r="AD36" i="10" s="1"/>
  <c r="AC32" i="10"/>
  <c r="AC36" i="10" s="1"/>
  <c r="AB32" i="10"/>
  <c r="AB36" i="10" s="1"/>
  <c r="AA32" i="10"/>
  <c r="AA36" i="10" s="1"/>
  <c r="Z32" i="10"/>
  <c r="Z36" i="10" s="1"/>
  <c r="Y32" i="10"/>
  <c r="Y36" i="10" s="1"/>
  <c r="X32" i="10"/>
  <c r="X36" i="10" s="1"/>
  <c r="W32" i="10"/>
  <c r="W36" i="10" s="1"/>
  <c r="V32" i="10"/>
  <c r="V36" i="10" s="1"/>
  <c r="U32" i="10"/>
  <c r="U36" i="10" s="1"/>
  <c r="T32" i="10"/>
  <c r="T36" i="10" s="1"/>
  <c r="S32" i="10"/>
  <c r="S36" i="10" s="1"/>
  <c r="R32" i="10"/>
  <c r="R36" i="10" s="1"/>
  <c r="Q32" i="10"/>
  <c r="Q36" i="10" s="1"/>
  <c r="P32" i="10"/>
  <c r="P36" i="10" s="1"/>
  <c r="O32" i="10"/>
  <c r="O36" i="10" s="1"/>
  <c r="N32" i="10"/>
  <c r="N36" i="10" s="1"/>
  <c r="M32" i="10"/>
  <c r="M36" i="10" s="1"/>
  <c r="L32" i="10"/>
  <c r="L36" i="10" s="1"/>
  <c r="K32" i="10"/>
  <c r="K36" i="10" s="1"/>
  <c r="J32" i="10"/>
  <c r="J36" i="10" s="1"/>
  <c r="I32" i="10"/>
  <c r="I36" i="10" s="1"/>
  <c r="H32" i="10"/>
  <c r="H36" i="10" s="1"/>
  <c r="G32" i="10"/>
  <c r="G36" i="10" s="1"/>
  <c r="F32" i="10"/>
  <c r="F36" i="10" s="1"/>
  <c r="E32" i="10"/>
  <c r="E36" i="10" s="1"/>
  <c r="D32" i="10"/>
  <c r="D36" i="10" s="1"/>
  <c r="C32" i="10"/>
  <c r="C36" i="10" s="1"/>
  <c r="AJ30" i="10"/>
  <c r="AH30" i="10"/>
  <c r="AJ29" i="10"/>
  <c r="AI29" i="10"/>
  <c r="AK29" i="10" s="1"/>
  <c r="AH29" i="10"/>
  <c r="AJ28" i="10"/>
  <c r="AH28" i="10"/>
  <c r="AI28" i="10" s="1"/>
  <c r="AJ27" i="10"/>
  <c r="AH27" i="10"/>
  <c r="AJ26" i="10"/>
  <c r="AH26" i="10"/>
  <c r="AJ25" i="10"/>
  <c r="AI25" i="10"/>
  <c r="AK25" i="10" s="1"/>
  <c r="AH25" i="10"/>
  <c r="AJ24" i="10"/>
  <c r="AH24" i="10"/>
  <c r="AI24" i="10" s="1"/>
  <c r="AJ23" i="10"/>
  <c r="AI23" i="10"/>
  <c r="AK23" i="10" s="1"/>
  <c r="AH23" i="10"/>
  <c r="AJ22" i="10"/>
  <c r="AH22" i="10"/>
  <c r="AJ21" i="10"/>
  <c r="AI21" i="10"/>
  <c r="AK21" i="10" s="1"/>
  <c r="AH21" i="10"/>
  <c r="AJ20" i="10"/>
  <c r="AH20" i="10"/>
  <c r="AI20" i="10" s="1"/>
  <c r="AJ19" i="10"/>
  <c r="AH19" i="10"/>
  <c r="AJ18" i="10"/>
  <c r="AH18" i="10"/>
  <c r="AJ17" i="10"/>
  <c r="AH17" i="10"/>
  <c r="AJ16" i="10"/>
  <c r="AH16" i="10"/>
  <c r="AI16" i="10" s="1"/>
  <c r="AJ15" i="10"/>
  <c r="AI15" i="10"/>
  <c r="AH15" i="10"/>
  <c r="AJ14" i="10"/>
  <c r="AH14" i="10"/>
  <c r="AJ13" i="10"/>
  <c r="AH13" i="10"/>
  <c r="AJ12" i="10"/>
  <c r="AH12" i="10"/>
  <c r="AI12" i="10" s="1"/>
  <c r="AJ11" i="10"/>
  <c r="AH11" i="10"/>
  <c r="AJ10" i="10"/>
  <c r="AH10" i="10"/>
  <c r="AI10" i="10" s="1"/>
  <c r="AK10" i="10" s="1"/>
  <c r="AJ9" i="10"/>
  <c r="AH9" i="10"/>
  <c r="AI9" i="10" s="1"/>
  <c r="AJ8" i="10"/>
  <c r="AH8" i="10"/>
  <c r="AJ7" i="10"/>
  <c r="AH7" i="10"/>
  <c r="AI27" i="10" l="1"/>
  <c r="AK27" i="10" s="1"/>
  <c r="AI19" i="10"/>
  <c r="AK19" i="10" s="1"/>
  <c r="AI8" i="10"/>
  <c r="AI13" i="10"/>
  <c r="AI17" i="10"/>
  <c r="AH31" i="10"/>
  <c r="C37" i="10" s="1"/>
  <c r="AI7" i="10"/>
  <c r="AJ31" i="10"/>
  <c r="C38" i="10" s="1"/>
  <c r="AK9" i="10"/>
  <c r="AI11" i="10"/>
  <c r="AK11" i="10" s="1"/>
  <c r="AK12" i="10"/>
  <c r="AI14" i="10"/>
  <c r="AK16" i="10"/>
  <c r="AI18" i="10"/>
  <c r="AK18" i="10" s="1"/>
  <c r="AK20" i="10"/>
  <c r="AI22" i="10"/>
  <c r="AK24" i="10"/>
  <c r="AI26" i="10"/>
  <c r="AK28" i="10"/>
  <c r="AI30" i="10"/>
  <c r="AK30" i="10" s="1"/>
  <c r="AK8" i="10"/>
  <c r="AK15" i="10"/>
  <c r="AK22" i="10"/>
  <c r="I12" i="8"/>
  <c r="L12" i="8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D41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D42" i="1" s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D37" i="1"/>
  <c r="D36" i="1"/>
  <c r="D35" i="1"/>
  <c r="D42" i="1" s="1"/>
  <c r="D38" i="1"/>
  <c r="AA42" i="1" l="1"/>
  <c r="W42" i="1"/>
  <c r="O42" i="1"/>
  <c r="K42" i="1"/>
  <c r="G42" i="1"/>
  <c r="AL42" i="1"/>
  <c r="Z42" i="1"/>
  <c r="V42" i="1"/>
  <c r="N42" i="1"/>
  <c r="J42" i="1"/>
  <c r="F42" i="1"/>
  <c r="Y42" i="1"/>
  <c r="M42" i="1"/>
  <c r="I42" i="1"/>
  <c r="E42" i="1"/>
  <c r="X42" i="1"/>
  <c r="L42" i="1"/>
  <c r="H42" i="1"/>
  <c r="BW42" i="1"/>
  <c r="BK42" i="1"/>
  <c r="BG42" i="1"/>
  <c r="AU42" i="1"/>
  <c r="AQ42" i="1"/>
  <c r="AM42" i="1"/>
  <c r="BZ42" i="1"/>
  <c r="BV42" i="1"/>
  <c r="BJ42" i="1"/>
  <c r="BF42" i="1"/>
  <c r="BB42" i="1"/>
  <c r="AT42" i="1"/>
  <c r="AP42" i="1"/>
  <c r="BY42" i="1"/>
  <c r="BU42" i="1"/>
  <c r="BM42" i="1"/>
  <c r="BI42" i="1"/>
  <c r="BA42" i="1"/>
  <c r="AS42" i="1"/>
  <c r="AO42" i="1"/>
  <c r="BX42" i="1"/>
  <c r="BL42" i="1"/>
  <c r="BH42" i="1"/>
  <c r="AZ42" i="1"/>
  <c r="AV42" i="1"/>
  <c r="AR42" i="1"/>
  <c r="AN42" i="1"/>
  <c r="CO42" i="1"/>
  <c r="CC42" i="1"/>
  <c r="AC42" i="1"/>
  <c r="U42" i="1"/>
  <c r="Q42" i="1"/>
  <c r="CR42" i="1"/>
  <c r="CN42" i="1"/>
  <c r="CB42" i="1"/>
  <c r="BT42" i="1"/>
  <c r="BP42" i="1"/>
  <c r="AB42" i="1"/>
  <c r="T42" i="1"/>
  <c r="P42" i="1"/>
  <c r="CQ42" i="1"/>
  <c r="CM42" i="1"/>
  <c r="CA42" i="1"/>
  <c r="BS42" i="1"/>
  <c r="BO42" i="1"/>
  <c r="AI42" i="1"/>
  <c r="S42" i="1"/>
  <c r="CP42" i="1"/>
  <c r="BR42" i="1"/>
  <c r="BN42" i="1"/>
  <c r="AH42" i="1"/>
  <c r="AD42" i="1"/>
  <c r="R42" i="1"/>
  <c r="CJ42" i="1"/>
  <c r="CL42" i="1"/>
  <c r="CK42" i="1"/>
  <c r="CI42" i="1"/>
  <c r="CH42" i="1"/>
  <c r="CG42" i="1"/>
  <c r="CF42" i="1"/>
  <c r="CE42" i="1"/>
  <c r="CD42" i="1"/>
  <c r="BC42" i="1"/>
  <c r="BE42" i="1"/>
  <c r="BQ42" i="1"/>
  <c r="AW42" i="1"/>
  <c r="AY42" i="1"/>
  <c r="AX42" i="1"/>
  <c r="AJ42" i="1"/>
  <c r="AK42" i="1"/>
  <c r="AG42" i="1"/>
  <c r="AF42" i="1"/>
  <c r="AE42" i="1"/>
  <c r="AK17" i="10"/>
  <c r="AK13" i="10"/>
  <c r="AK26" i="10"/>
  <c r="AK7" i="10"/>
  <c r="AK5" i="10" s="1"/>
  <c r="AK14" i="10"/>
  <c r="AI31" i="10"/>
  <c r="P12" i="8"/>
  <c r="CS42" i="1" l="1"/>
  <c r="P6" i="9" l="1"/>
  <c r="P5" i="9" s="1"/>
  <c r="G24" i="9" l="1"/>
  <c r="M9" i="9" l="1"/>
  <c r="M10" i="9"/>
  <c r="G10" i="9" l="1"/>
  <c r="G14" i="9"/>
  <c r="G19" i="9"/>
  <c r="G45" i="9" l="1"/>
  <c r="H45" i="9"/>
  <c r="M45" i="9"/>
  <c r="G46" i="9"/>
  <c r="H46" i="9"/>
  <c r="M46" i="9"/>
  <c r="G9" i="9" l="1"/>
  <c r="G32" i="9"/>
  <c r="O7" i="8"/>
  <c r="O6" i="8"/>
  <c r="I7" i="8" l="1"/>
  <c r="L7" i="8"/>
  <c r="M90" i="9"/>
  <c r="H90" i="9"/>
  <c r="G90" i="9"/>
  <c r="M89" i="9"/>
  <c r="H89" i="9"/>
  <c r="G89" i="9"/>
  <c r="M88" i="9"/>
  <c r="H88" i="9"/>
  <c r="G88" i="9"/>
  <c r="M87" i="9"/>
  <c r="H87" i="9"/>
  <c r="G87" i="9"/>
  <c r="M86" i="9"/>
  <c r="H86" i="9"/>
  <c r="G86" i="9"/>
  <c r="M85" i="9"/>
  <c r="H85" i="9"/>
  <c r="G85" i="9"/>
  <c r="M84" i="9"/>
  <c r="H84" i="9"/>
  <c r="G84" i="9"/>
  <c r="M83" i="9"/>
  <c r="H83" i="9"/>
  <c r="G83" i="9"/>
  <c r="M82" i="9"/>
  <c r="H82" i="9"/>
  <c r="G82" i="9"/>
  <c r="M81" i="9"/>
  <c r="H81" i="9"/>
  <c r="G81" i="9"/>
  <c r="V80" i="9"/>
  <c r="U80" i="9"/>
  <c r="H80" i="9"/>
  <c r="C80" i="9"/>
  <c r="M79" i="9"/>
  <c r="H79" i="9"/>
  <c r="G79" i="9"/>
  <c r="M78" i="9"/>
  <c r="H78" i="9"/>
  <c r="G78" i="9"/>
  <c r="M77" i="9"/>
  <c r="H77" i="9"/>
  <c r="G77" i="9"/>
  <c r="M76" i="9"/>
  <c r="H76" i="9"/>
  <c r="G76" i="9"/>
  <c r="M75" i="9"/>
  <c r="H75" i="9"/>
  <c r="G75" i="9"/>
  <c r="M74" i="9"/>
  <c r="H74" i="9"/>
  <c r="G74" i="9"/>
  <c r="M73" i="9"/>
  <c r="H73" i="9"/>
  <c r="G73" i="9"/>
  <c r="M72" i="9"/>
  <c r="H72" i="9"/>
  <c r="G72" i="9"/>
  <c r="M71" i="9"/>
  <c r="H71" i="9"/>
  <c r="G71" i="9"/>
  <c r="M70" i="9"/>
  <c r="H70" i="9"/>
  <c r="G70" i="9"/>
  <c r="V69" i="9"/>
  <c r="U69" i="9"/>
  <c r="H69" i="9"/>
  <c r="C69" i="9"/>
  <c r="M68" i="9"/>
  <c r="H68" i="9"/>
  <c r="G68" i="9"/>
  <c r="M67" i="9"/>
  <c r="H67" i="9"/>
  <c r="G67" i="9"/>
  <c r="M66" i="9"/>
  <c r="H66" i="9"/>
  <c r="G66" i="9"/>
  <c r="M65" i="9"/>
  <c r="H65" i="9"/>
  <c r="G65" i="9"/>
  <c r="M64" i="9"/>
  <c r="H64" i="9"/>
  <c r="G64" i="9"/>
  <c r="M63" i="9"/>
  <c r="H63" i="9"/>
  <c r="G63" i="9"/>
  <c r="M62" i="9"/>
  <c r="H62" i="9"/>
  <c r="G62" i="9"/>
  <c r="M61" i="9"/>
  <c r="H61" i="9"/>
  <c r="G61" i="9"/>
  <c r="M60" i="9"/>
  <c r="H60" i="9"/>
  <c r="G60" i="9"/>
  <c r="M59" i="9"/>
  <c r="H59" i="9"/>
  <c r="G59" i="9"/>
  <c r="V58" i="9"/>
  <c r="U58" i="9"/>
  <c r="H58" i="9"/>
  <c r="C58" i="9"/>
  <c r="M57" i="9"/>
  <c r="H57" i="9"/>
  <c r="G57" i="9"/>
  <c r="M56" i="9"/>
  <c r="H56" i="9"/>
  <c r="G56" i="9"/>
  <c r="M55" i="9"/>
  <c r="H55" i="9"/>
  <c r="G55" i="9"/>
  <c r="M54" i="9"/>
  <c r="H54" i="9"/>
  <c r="G54" i="9"/>
  <c r="M53" i="9"/>
  <c r="H53" i="9"/>
  <c r="G53" i="9"/>
  <c r="M52" i="9"/>
  <c r="H52" i="9"/>
  <c r="G52" i="9"/>
  <c r="M51" i="9"/>
  <c r="H51" i="9"/>
  <c r="G51" i="9"/>
  <c r="M50" i="9"/>
  <c r="H50" i="9"/>
  <c r="G50" i="9"/>
  <c r="M49" i="9"/>
  <c r="H49" i="9"/>
  <c r="G49" i="9"/>
  <c r="M48" i="9"/>
  <c r="H48" i="9"/>
  <c r="G48" i="9"/>
  <c r="V47" i="9"/>
  <c r="U47" i="9"/>
  <c r="H47" i="9"/>
  <c r="C47" i="9"/>
  <c r="M8" i="9"/>
  <c r="G8" i="9"/>
  <c r="M7" i="9"/>
  <c r="G7" i="9"/>
  <c r="V6" i="9"/>
  <c r="U6" i="9"/>
  <c r="O6" i="9"/>
  <c r="Y6" i="9" s="1"/>
  <c r="C6" i="9"/>
  <c r="T5" i="9"/>
  <c r="S5" i="9"/>
  <c r="R5" i="9"/>
  <c r="F5" i="9"/>
  <c r="E5" i="9"/>
  <c r="A5" i="9"/>
  <c r="L6" i="8"/>
  <c r="I6" i="8"/>
  <c r="O58" i="9" l="1"/>
  <c r="Y58" i="9" s="1"/>
  <c r="M80" i="9"/>
  <c r="N47" i="9"/>
  <c r="X47" i="9" s="1"/>
  <c r="U5" i="9"/>
  <c r="W47" i="9"/>
  <c r="M69" i="9"/>
  <c r="W58" i="9"/>
  <c r="W80" i="9"/>
  <c r="G5" i="9"/>
  <c r="M58" i="9"/>
  <c r="M47" i="9"/>
  <c r="W69" i="9"/>
  <c r="O80" i="9"/>
  <c r="Y80" i="9" s="1"/>
  <c r="V5" i="9"/>
  <c r="O69" i="9"/>
  <c r="Y69" i="9" s="1"/>
  <c r="P6" i="8"/>
  <c r="N58" i="9"/>
  <c r="X58" i="9" s="1"/>
  <c r="N5" i="9"/>
  <c r="O47" i="9"/>
  <c r="Y47" i="9" s="1"/>
  <c r="N69" i="9"/>
  <c r="N80" i="9"/>
  <c r="X80" i="9" s="1"/>
  <c r="Z80" i="9" s="1"/>
  <c r="W6" i="9"/>
  <c r="P7" i="8"/>
  <c r="N6" i="9"/>
  <c r="Q6" i="9" s="1"/>
  <c r="M6" i="9"/>
  <c r="O5" i="9"/>
  <c r="Z58" i="9" l="1"/>
  <c r="Y5" i="9"/>
  <c r="Q5" i="9"/>
  <c r="Q58" i="9"/>
  <c r="Q69" i="9"/>
  <c r="W5" i="9"/>
  <c r="X69" i="9"/>
  <c r="Z69" i="9" s="1"/>
  <c r="Q80" i="9"/>
  <c r="Q47" i="9"/>
  <c r="M5" i="9"/>
  <c r="Z47" i="9"/>
  <c r="X6" i="9"/>
  <c r="X5" i="9" l="1"/>
  <c r="Z5" i="9" s="1"/>
  <c r="Z6" i="9"/>
  <c r="CS38" i="1" l="1"/>
  <c r="CS39" i="1"/>
  <c r="CS35" i="1"/>
  <c r="CS40" i="1"/>
  <c r="CS41" i="1"/>
</calcChain>
</file>

<file path=xl/comments1.xml><?xml version="1.0" encoding="utf-8"?>
<comments xmlns="http://schemas.openxmlformats.org/spreadsheetml/2006/main">
  <authors>
    <author>user</author>
  </authors>
  <commentList>
    <comment ref="AC4" authorId="0">
      <text>
        <r>
          <rPr>
            <b/>
            <sz val="10"/>
            <color indexed="81"/>
            <rFont val="Tahoma"/>
            <family val="2"/>
          </rPr>
          <t xml:space="preserve">- </t>
        </r>
        <r>
          <rPr>
            <b/>
            <sz val="10"/>
            <color indexed="81"/>
            <rFont val="돋움"/>
            <family val="3"/>
            <charset val="129"/>
          </rPr>
          <t>조식</t>
        </r>
        <r>
          <rPr>
            <b/>
            <sz val="10"/>
            <color indexed="81"/>
            <rFont val="Tahoma"/>
            <family val="2"/>
          </rPr>
          <t xml:space="preserve"> :   8,000</t>
        </r>
        <r>
          <rPr>
            <b/>
            <sz val="10"/>
            <color indexed="81"/>
            <rFont val="돋움"/>
            <family val="3"/>
            <charset val="129"/>
          </rPr>
          <t xml:space="preserve">원
</t>
        </r>
        <r>
          <rPr>
            <b/>
            <sz val="10"/>
            <color indexed="81"/>
            <rFont val="Tahoma"/>
            <family val="2"/>
          </rPr>
          <t xml:space="preserve">- </t>
        </r>
        <r>
          <rPr>
            <b/>
            <sz val="10"/>
            <color indexed="81"/>
            <rFont val="돋움"/>
            <family val="3"/>
            <charset val="129"/>
          </rPr>
          <t>중식</t>
        </r>
        <r>
          <rPr>
            <b/>
            <sz val="10"/>
            <color indexed="81"/>
            <rFont val="Tahoma"/>
            <family val="2"/>
          </rPr>
          <t xml:space="preserve"> : 14,000</t>
        </r>
        <r>
          <rPr>
            <b/>
            <sz val="10"/>
            <color indexed="81"/>
            <rFont val="돋움"/>
            <family val="3"/>
            <charset val="129"/>
          </rPr>
          <t xml:space="preserve">원
</t>
        </r>
        <r>
          <rPr>
            <b/>
            <sz val="10"/>
            <color indexed="81"/>
            <rFont val="Tahoma"/>
            <family val="2"/>
          </rPr>
          <t xml:space="preserve">- </t>
        </r>
        <r>
          <rPr>
            <b/>
            <sz val="10"/>
            <color indexed="81"/>
            <rFont val="돋움"/>
            <family val="3"/>
            <charset val="129"/>
          </rPr>
          <t>석식</t>
        </r>
        <r>
          <rPr>
            <b/>
            <sz val="10"/>
            <color indexed="81"/>
            <rFont val="Tahoma"/>
            <family val="2"/>
          </rPr>
          <t xml:space="preserve"> : 13,000</t>
        </r>
        <r>
          <rPr>
            <b/>
            <sz val="10"/>
            <color indexed="81"/>
            <rFont val="돋움"/>
            <family val="3"/>
            <charset val="129"/>
          </rPr>
          <t xml:space="preserve">원
</t>
        </r>
        <r>
          <rPr>
            <b/>
            <sz val="10"/>
            <color indexed="81"/>
            <rFont val="Tahoma"/>
            <family val="2"/>
          </rPr>
          <t>*</t>
        </r>
        <r>
          <rPr>
            <b/>
            <sz val="10"/>
            <color indexed="81"/>
            <rFont val="돋움"/>
            <family val="3"/>
            <charset val="129"/>
          </rPr>
          <t>입촌종목의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조식비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제외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승인</t>
        </r>
      </text>
    </comment>
  </commentList>
</comments>
</file>

<file path=xl/sharedStrings.xml><?xml version="1.0" encoding="utf-8"?>
<sst xmlns="http://schemas.openxmlformats.org/spreadsheetml/2006/main" count="2231" uniqueCount="183">
  <si>
    <t>종목</t>
    <phoneticPr fontId="13" type="noConversion"/>
  </si>
  <si>
    <t>성명</t>
    <phoneticPr fontId="13" type="noConversion"/>
  </si>
  <si>
    <t>비고</t>
    <phoneticPr fontId="13" type="noConversion"/>
  </si>
  <si>
    <t>조</t>
    <phoneticPr fontId="13" type="noConversion"/>
  </si>
  <si>
    <t>중</t>
    <phoneticPr fontId="13" type="noConversion"/>
  </si>
  <si>
    <t>석</t>
    <phoneticPr fontId="13" type="noConversion"/>
  </si>
  <si>
    <t>중</t>
    <phoneticPr fontId="13" type="noConversion"/>
  </si>
  <si>
    <t>조</t>
    <phoneticPr fontId="13" type="noConversion"/>
  </si>
  <si>
    <t>중</t>
    <phoneticPr fontId="13" type="noConversion"/>
  </si>
  <si>
    <t>석</t>
    <phoneticPr fontId="13" type="noConversion"/>
  </si>
  <si>
    <t>구분</t>
    <phoneticPr fontId="13" type="noConversion"/>
  </si>
  <si>
    <t>종목</t>
    <phoneticPr fontId="58" type="noConversion"/>
  </si>
  <si>
    <t>훈련구분</t>
    <phoneticPr fontId="58" type="noConversion"/>
  </si>
  <si>
    <t>세부종목</t>
    <phoneticPr fontId="58" type="noConversion"/>
  </si>
  <si>
    <t>훈련내용</t>
    <phoneticPr fontId="58" type="noConversion"/>
  </si>
  <si>
    <t>비고</t>
    <phoneticPr fontId="58" type="noConversion"/>
  </si>
  <si>
    <t>기간</t>
    <phoneticPr fontId="58" type="noConversion"/>
  </si>
  <si>
    <t>장소</t>
    <phoneticPr fontId="58" type="noConversion"/>
  </si>
  <si>
    <t>지도자</t>
    <phoneticPr fontId="58" type="noConversion"/>
  </si>
  <si>
    <t>선수</t>
    <phoneticPr fontId="58" type="noConversion"/>
  </si>
  <si>
    <t>총원</t>
    <phoneticPr fontId="58" type="noConversion"/>
  </si>
  <si>
    <t>남</t>
    <phoneticPr fontId="58" type="noConversion"/>
  </si>
  <si>
    <t>여</t>
    <phoneticPr fontId="58" type="noConversion"/>
  </si>
  <si>
    <t>계</t>
    <phoneticPr fontId="58" type="noConversion"/>
  </si>
  <si>
    <t>국가대표 강화훈련 계획서</t>
    <phoneticPr fontId="58" type="noConversion"/>
  </si>
  <si>
    <t>(단위: 원)</t>
    <phoneticPr fontId="60" type="noConversion"/>
  </si>
  <si>
    <t>종목</t>
    <phoneticPr fontId="60" type="noConversion"/>
  </si>
  <si>
    <t>예산액</t>
    <phoneticPr fontId="60" type="noConversion"/>
  </si>
  <si>
    <t>교부액</t>
    <phoneticPr fontId="60" type="noConversion"/>
  </si>
  <si>
    <t>인원</t>
    <phoneticPr fontId="60" type="noConversion"/>
  </si>
  <si>
    <t>정산액</t>
    <phoneticPr fontId="60" type="noConversion"/>
  </si>
  <si>
    <t>집행잔액</t>
    <phoneticPr fontId="60" type="noConversion"/>
  </si>
  <si>
    <t>비고</t>
    <phoneticPr fontId="60" type="noConversion"/>
  </si>
  <si>
    <t>지급기준</t>
    <phoneticPr fontId="60" type="noConversion"/>
  </si>
  <si>
    <t>기  간</t>
    <phoneticPr fontId="60" type="noConversion"/>
  </si>
  <si>
    <t>일수</t>
    <phoneticPr fontId="60" type="noConversion"/>
  </si>
  <si>
    <t>장  소</t>
    <phoneticPr fontId="60" type="noConversion"/>
  </si>
  <si>
    <t>임원</t>
    <phoneticPr fontId="60" type="noConversion"/>
  </si>
  <si>
    <t>선수</t>
    <phoneticPr fontId="60" type="noConversion"/>
  </si>
  <si>
    <t>합계</t>
    <phoneticPr fontId="60" type="noConversion"/>
  </si>
  <si>
    <t>세부내역</t>
    <phoneticPr fontId="60" type="noConversion"/>
  </si>
  <si>
    <t>급식비</t>
    <phoneticPr fontId="60" type="noConversion"/>
  </si>
  <si>
    <t>숙박비</t>
    <phoneticPr fontId="60" type="noConversion"/>
  </si>
  <si>
    <t>총계</t>
    <phoneticPr fontId="60" type="noConversion"/>
  </si>
  <si>
    <t>=</t>
    <phoneticPr fontId="60" type="noConversion"/>
  </si>
  <si>
    <t>=</t>
  </si>
  <si>
    <t>급식비</t>
    <phoneticPr fontId="13" type="noConversion"/>
  </si>
  <si>
    <t>숙박비</t>
    <phoneticPr fontId="13" type="noConversion"/>
  </si>
  <si>
    <t>감독(남)</t>
    <phoneticPr fontId="13" type="noConversion"/>
  </si>
  <si>
    <t>코치(남)</t>
    <phoneticPr fontId="13" type="noConversion"/>
  </si>
  <si>
    <t>&lt; 작성 방법 &gt;</t>
    <phoneticPr fontId="5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</si>
  <si>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* 촌외훈련</t>
    </r>
    <r>
      <rPr>
        <sz val="11"/>
        <color theme="1"/>
        <rFont val="맑은 고딕"/>
        <family val="2"/>
        <charset val="129"/>
        <scheme val="minor"/>
      </rPr>
      <t xml:space="preserve">: (촌외종목 작성): 빈칸 작성 </t>
    </r>
    <phoneticPr fontId="5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</si>
  <si>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* </t>
    </r>
    <r>
      <rPr>
        <b/>
        <sz val="11"/>
        <rFont val="맑은 고딕"/>
        <family val="3"/>
        <charset val="129"/>
        <scheme val="minor"/>
      </rPr>
      <t>종합계획</t>
    </r>
    <r>
      <rPr>
        <sz val="11"/>
        <color theme="1"/>
        <rFont val="맑은 고딕"/>
        <family val="2"/>
        <charset val="129"/>
        <scheme val="minor"/>
      </rPr>
      <t xml:space="preserve">: (전종목 작성) 빈칸 작성, 자비 인원은 별도 행으로 작성, </t>
    </r>
    <r>
      <rPr>
        <b/>
        <sz val="11"/>
        <rFont val="맑은 고딕"/>
        <family val="3"/>
        <charset val="129"/>
        <scheme val="minor"/>
      </rPr>
      <t>대회 참가 시 대회명 필히 입력</t>
    </r>
    <phoneticPr fontId="58" type="noConversion"/>
  </si>
  <si>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* 자비 입촌비</t>
    </r>
    <r>
      <rPr>
        <sz val="11"/>
        <color theme="1"/>
        <rFont val="맑은 고딕"/>
        <family val="2"/>
        <charset val="129"/>
        <scheme val="minor"/>
      </rPr>
      <t xml:space="preserve">: (자비입촌 있는 경우 작성) 자비 개인별일정 시트와 연동되어 있으므로 표는 별도 작성 금지, </t>
    </r>
    <r>
      <rPr>
        <b/>
        <sz val="11"/>
        <color rgb="FF0000FF"/>
        <rFont val="맑은 고딕"/>
        <family val="3"/>
        <charset val="129"/>
        <scheme val="minor"/>
      </rPr>
      <t>비고란 작성 必</t>
    </r>
    <phoneticPr fontId="5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</si>
  <si>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* 급식신청</t>
    </r>
    <r>
      <rPr>
        <sz val="11"/>
        <color theme="1"/>
        <rFont val="맑은 고딕"/>
        <family val="2"/>
        <charset val="129"/>
        <scheme val="minor"/>
      </rPr>
      <t xml:space="preserve">: (입촌종목 작성) 개인별일정 시트와 연동되어 있으므로 표는 별도 작성 금지, </t>
    </r>
    <r>
      <rPr>
        <b/>
        <sz val="11"/>
        <color rgb="FF0000FF"/>
        <rFont val="맑은 고딕"/>
        <family val="3"/>
        <charset val="129"/>
        <scheme val="minor"/>
      </rPr>
      <t>비고란 작성 必</t>
    </r>
    <phoneticPr fontId="5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</si>
  <si>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* 자비 개인별일정</t>
    </r>
    <r>
      <rPr>
        <sz val="11"/>
        <color theme="1"/>
        <rFont val="맑은 고딕"/>
        <family val="2"/>
        <charset val="129"/>
        <scheme val="minor"/>
      </rPr>
      <t>: (자비입촌 있는 경우 작성) 식사 표시</t>
    </r>
    <phoneticPr fontId="58" type="noConversion"/>
  </si>
  <si>
    <t>&lt;훈련계획 표시&gt;</t>
    <phoneticPr fontId="60" type="noConversion"/>
  </si>
  <si>
    <t>★</t>
    <phoneticPr fontId="81" type="noConversion"/>
  </si>
  <si>
    <t>△</t>
    <phoneticPr fontId="60" type="noConversion"/>
  </si>
  <si>
    <t>촌외훈련 인원</t>
    <phoneticPr fontId="13" type="noConversion"/>
  </si>
  <si>
    <t>전지훈련 인원</t>
    <phoneticPr fontId="13" type="noConversion"/>
  </si>
  <si>
    <t>국제대회 참가 인원</t>
    <phoneticPr fontId="13" type="noConversion"/>
  </si>
  <si>
    <t>임원</t>
    <phoneticPr fontId="58" type="noConversion"/>
  </si>
  <si>
    <t xml:space="preserve">선수 </t>
    <phoneticPr fontId="58" type="noConversion"/>
  </si>
  <si>
    <t>계</t>
    <phoneticPr fontId="58" type="noConversion"/>
  </si>
  <si>
    <t>자비</t>
    <phoneticPr fontId="58" type="noConversion"/>
  </si>
  <si>
    <t xml:space="preserve"> * 종합 개인별일정(전종목 작성, 신규): 입촌, 촌외, 국외전지훈련 등 개인별 종합 훈련일정 작성 -입촌급식과도 연계</t>
    <phoneticPr fontId="58" type="noConversion"/>
  </si>
  <si>
    <t xml:space="preserve">   - 국제대회, 국외전지훈련 : 국가대표 지도자와 선수가 국가대표 자격으로 참가하는 경우</t>
    <phoneticPr fontId="58" type="noConversion"/>
  </si>
  <si>
    <r>
      <t xml:space="preserve"> </t>
    </r>
    <r>
      <rPr>
        <sz val="10"/>
        <rFont val="맑은 고딕"/>
        <family val="3"/>
        <charset val="129"/>
      </rPr>
      <t xml:space="preserve">※일별 훈련계획의 종합정리와 개인별 수당산출을 용이하게 하기 위하여 본 시트를 업데이트 하였습니다. 
   이 </t>
    </r>
    <r>
      <rPr>
        <sz val="10"/>
        <color rgb="FFFF0000"/>
        <rFont val="맑은 고딕"/>
        <family val="3"/>
        <charset val="129"/>
      </rPr>
      <t xml:space="preserve">양식을 사용해주시기 바랍니다. 
 </t>
    </r>
    <r>
      <rPr>
        <b/>
        <u/>
        <sz val="10"/>
        <color rgb="FFFF0000"/>
        <rFont val="맑은 고딕"/>
        <family val="3"/>
        <charset val="129"/>
      </rPr>
      <t xml:space="preserve">※ 명단변경, 훈련일정 등 훈련계획 변경 신청 시 항상 본 표를 업데이트하여 함께 제출하여 주시기 바랍니다. </t>
    </r>
    <r>
      <rPr>
        <sz val="10"/>
        <color rgb="FFFF0000"/>
        <rFont val="맑은 고딕"/>
        <family val="3"/>
        <charset val="129"/>
      </rPr>
      <t xml:space="preserve"> 
※ sheet 1의 종합계획 및  촌외계획 등이  본 시트내용과 일치해야 합니다.! </t>
    </r>
    <r>
      <rPr>
        <sz val="10"/>
        <rFont val="맑은 고딕"/>
        <family val="3"/>
        <charset val="129"/>
      </rPr>
      <t xml:space="preserve">
 </t>
    </r>
    <r>
      <rPr>
        <sz val="10"/>
        <rFont val="맑은 고딕"/>
        <family val="3"/>
        <charset val="129"/>
        <scheme val="major"/>
      </rPr>
      <t xml:space="preserve">-파란색 박스 내 셀에 훈련계획을 표시 부탁드립니다.
 -입력 후 표아래 인원수가 맞는지 다시한번 부탁드립니다.
 -인원 수식이 틀어지지 않기 위하여, 인원이 많아 셀을 추가할 경우, 명단 중간 행에 셀 삽입을 하여 주시기 바랍니다. </t>
    </r>
    <phoneticPr fontId="13" type="noConversion"/>
  </si>
  <si>
    <t>김기만</t>
    <phoneticPr fontId="81" type="noConversion"/>
  </si>
  <si>
    <t>정진화</t>
  </si>
  <si>
    <t>전웅태</t>
  </si>
  <si>
    <t>김승진</t>
    <phoneticPr fontId="81" type="noConversion"/>
  </si>
  <si>
    <t>이우진</t>
    <phoneticPr fontId="81" type="noConversion"/>
  </si>
  <si>
    <t>소현석</t>
    <phoneticPr fontId="81" type="noConversion"/>
  </si>
  <si>
    <t>김선우</t>
    <phoneticPr fontId="81" type="noConversion"/>
  </si>
  <si>
    <t>최주혜</t>
    <phoneticPr fontId="81" type="noConversion"/>
  </si>
  <si>
    <t>박나은</t>
    <phoneticPr fontId="81" type="noConversion"/>
  </si>
  <si>
    <t>의무트레이너</t>
    <phoneticPr fontId="13" type="noConversion"/>
  </si>
  <si>
    <t>남자대표
선수
(8명)</t>
    <phoneticPr fontId="13" type="noConversion"/>
  </si>
  <si>
    <t>근대5종</t>
    <phoneticPr fontId="13" type="noConversion"/>
  </si>
  <si>
    <t>여자대표
선수
(8명)</t>
    <phoneticPr fontId="13" type="noConversion"/>
  </si>
  <si>
    <t>이지훈</t>
    <phoneticPr fontId="13" type="noConversion"/>
  </si>
  <si>
    <t>서창완</t>
    <phoneticPr fontId="13" type="noConversion"/>
  </si>
  <si>
    <t>구 분</t>
  </si>
  <si>
    <t>성 명</t>
  </si>
  <si>
    <t>지도자</t>
  </si>
  <si>
    <t>최은종</t>
    <phoneticPr fontId="81" type="noConversion"/>
  </si>
  <si>
    <t>문경</t>
  </si>
  <si>
    <t>김성진</t>
    <phoneticPr fontId="81" type="noConversion"/>
  </si>
  <si>
    <t>김승구</t>
    <phoneticPr fontId="81" type="noConversion"/>
  </si>
  <si>
    <t>선수(남)</t>
  </si>
  <si>
    <t>선수(여)</t>
  </si>
  <si>
    <t>양수진</t>
    <phoneticPr fontId="81" type="noConversion"/>
  </si>
  <si>
    <t>김세희</t>
    <phoneticPr fontId="81" type="noConversion"/>
  </si>
  <si>
    <t>김소원</t>
    <phoneticPr fontId="81" type="noConversion"/>
  </si>
  <si>
    <t>김보영</t>
    <phoneticPr fontId="81" type="noConversion"/>
  </si>
  <si>
    <t>최경민</t>
    <phoneticPr fontId="81" type="noConversion"/>
  </si>
  <si>
    <t>조세훈</t>
    <phoneticPr fontId="81" type="noConversion"/>
  </si>
  <si>
    <t>근대5종</t>
    <phoneticPr fontId="58" type="noConversion"/>
  </si>
  <si>
    <t>국군체육부대</t>
    <phoneticPr fontId="58" type="noConversion"/>
  </si>
  <si>
    <t>정슬기</t>
    <phoneticPr fontId="81" type="noConversion"/>
  </si>
  <si>
    <t>근대5종</t>
    <phoneticPr fontId="13" type="noConversion"/>
  </si>
  <si>
    <t>문경(국군체육부대)</t>
    <phoneticPr fontId="13" type="noConversion"/>
  </si>
  <si>
    <t>촌외훈련</t>
    <phoneticPr fontId="58" type="noConversion"/>
  </si>
  <si>
    <t>AG 체제비</t>
    <phoneticPr fontId="13" type="noConversion"/>
  </si>
  <si>
    <t>김은주</t>
    <phoneticPr fontId="13" type="noConversion"/>
  </si>
  <si>
    <t>서울(한국체대)</t>
    <phoneticPr fontId="13" type="noConversion"/>
  </si>
  <si>
    <t>입촌(진천)</t>
    <phoneticPr fontId="60" type="noConversion"/>
  </si>
  <si>
    <t>입촌(태릉)</t>
    <phoneticPr fontId="60" type="noConversion"/>
  </si>
  <si>
    <t>입촌(태백)</t>
    <phoneticPr fontId="60" type="noConversion"/>
  </si>
  <si>
    <t>촌외훈련</t>
    <phoneticPr fontId="81" type="noConversion"/>
  </si>
  <si>
    <t>국제대회</t>
    <phoneticPr fontId="81" type="noConversion"/>
  </si>
  <si>
    <t>국외전지훈련</t>
    <phoneticPr fontId="81" type="noConversion"/>
  </si>
  <si>
    <t>특성훈련</t>
    <phoneticPr fontId="60" type="noConversion"/>
  </si>
  <si>
    <t>◆</t>
    <phoneticPr fontId="81" type="noConversion"/>
  </si>
  <si>
    <t>*특성훈련 : 대한체육회와 별도 사전 협의 및 승인</t>
    <phoneticPr fontId="60" type="noConversion"/>
  </si>
  <si>
    <t>입촌인원(진천)</t>
    <phoneticPr fontId="13" type="noConversion"/>
  </si>
  <si>
    <t>입촌인원(태릉)</t>
    <phoneticPr fontId="13" type="noConversion"/>
  </si>
  <si>
    <t>입촌인원(태백)</t>
    <phoneticPr fontId="13" type="noConversion"/>
  </si>
  <si>
    <t>특성훈련 인원</t>
    <phoneticPr fontId="13" type="noConversion"/>
  </si>
  <si>
    <t>일별 총 인원</t>
    <phoneticPr fontId="13" type="noConversion"/>
  </si>
  <si>
    <t>☆</t>
    <phoneticPr fontId="13" type="noConversion"/>
  </si>
  <si>
    <t>●</t>
    <phoneticPr fontId="60" type="noConversion"/>
  </si>
  <si>
    <t>○</t>
    <phoneticPr fontId="13" type="noConversion"/>
  </si>
  <si>
    <t>◎</t>
    <phoneticPr fontId="13" type="noConversion"/>
  </si>
  <si>
    <t>국제대회</t>
    <phoneticPr fontId="81" type="noConversion"/>
  </si>
  <si>
    <t>소속팀훈련</t>
    <phoneticPr fontId="81" type="noConversion"/>
  </si>
  <si>
    <t>국외전지</t>
    <phoneticPr fontId="81" type="noConversion"/>
  </si>
  <si>
    <t>휴식</t>
    <phoneticPr fontId="81" type="noConversion"/>
  </si>
  <si>
    <t>촌외훈련 일수</t>
    <phoneticPr fontId="81" type="noConversion"/>
  </si>
  <si>
    <t>계</t>
    <phoneticPr fontId="81" type="noConversion"/>
  </si>
  <si>
    <t>목</t>
    <phoneticPr fontId="81" type="noConversion"/>
  </si>
  <si>
    <t>금</t>
    <phoneticPr fontId="81" type="noConversion"/>
  </si>
  <si>
    <t>토</t>
    <phoneticPr fontId="81" type="noConversion"/>
  </si>
  <si>
    <t>일</t>
    <phoneticPr fontId="81" type="noConversion"/>
  </si>
  <si>
    <t>월</t>
    <phoneticPr fontId="81" type="noConversion"/>
  </si>
  <si>
    <t>화</t>
    <phoneticPr fontId="81" type="noConversion"/>
  </si>
  <si>
    <t>수</t>
    <phoneticPr fontId="81" type="noConversion"/>
  </si>
  <si>
    <t>서울</t>
    <phoneticPr fontId="81" type="noConversion"/>
  </si>
  <si>
    <t>전지</t>
    <phoneticPr fontId="81" type="noConversion"/>
  </si>
  <si>
    <t>문경</t>
    <phoneticPr fontId="81" type="noConversion"/>
  </si>
  <si>
    <t>최은종</t>
    <phoneticPr fontId="81" type="noConversion"/>
  </si>
  <si>
    <t>국외</t>
    <phoneticPr fontId="81" type="noConversion"/>
  </si>
  <si>
    <t>김성진</t>
    <phoneticPr fontId="81" type="noConversion"/>
  </si>
  <si>
    <t>김기만</t>
    <phoneticPr fontId="81" type="noConversion"/>
  </si>
  <si>
    <t>김승구</t>
    <phoneticPr fontId="81" type="noConversion"/>
  </si>
  <si>
    <t>최경민</t>
    <phoneticPr fontId="81" type="noConversion"/>
  </si>
  <si>
    <t>조세훈</t>
    <phoneticPr fontId="81" type="noConversion"/>
  </si>
  <si>
    <t>정슬기</t>
    <phoneticPr fontId="81" type="noConversion"/>
  </si>
  <si>
    <t>이지훈</t>
  </si>
  <si>
    <t>김승진</t>
    <phoneticPr fontId="81" type="noConversion"/>
  </si>
  <si>
    <t>이우진</t>
    <phoneticPr fontId="81" type="noConversion"/>
  </si>
  <si>
    <t>소현석</t>
    <phoneticPr fontId="81" type="noConversion"/>
  </si>
  <si>
    <t>서창완</t>
    <phoneticPr fontId="81" type="noConversion"/>
  </si>
  <si>
    <t>양수진</t>
    <phoneticPr fontId="81" type="noConversion"/>
  </si>
  <si>
    <t>김세희</t>
    <phoneticPr fontId="81" type="noConversion"/>
  </si>
  <si>
    <t>김선우</t>
    <phoneticPr fontId="81" type="noConversion"/>
  </si>
  <si>
    <t>김은주</t>
    <phoneticPr fontId="81" type="noConversion"/>
  </si>
  <si>
    <t>최주혜</t>
    <phoneticPr fontId="81" type="noConversion"/>
  </si>
  <si>
    <t>김소원</t>
    <phoneticPr fontId="81" type="noConversion"/>
  </si>
  <si>
    <t>박나은</t>
    <phoneticPr fontId="81" type="noConversion"/>
  </si>
  <si>
    <t>김보영</t>
    <phoneticPr fontId="81" type="noConversion"/>
  </si>
  <si>
    <t>훈련일</t>
    <phoneticPr fontId="81" type="noConversion"/>
  </si>
  <si>
    <t>훈련인원</t>
    <phoneticPr fontId="81" type="noConversion"/>
  </si>
  <si>
    <t>훈련기간</t>
    <phoneticPr fontId="81" type="noConversion"/>
  </si>
  <si>
    <t>2018년 11월 근대5종 촌외훈련 일정표</t>
    <phoneticPr fontId="81" type="noConversion"/>
  </si>
  <si>
    <t>11. 5. ~ 9.</t>
    <phoneticPr fontId="58" type="noConversion"/>
  </si>
  <si>
    <t>근대5종</t>
    <phoneticPr fontId="58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</si>
  <si>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1.12. ~ 17.</t>
    </r>
    <phoneticPr fontId="58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</si>
  <si>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1.19. ~ 23.</t>
    </r>
    <phoneticPr fontId="58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</si>
  <si>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1.26. ~ 30.</t>
    </r>
    <phoneticPr fontId="58" type="noConversion"/>
  </si>
  <si>
    <t>한국체대</t>
    <phoneticPr fontId="58" type="noConversion"/>
  </si>
  <si>
    <t>중국.광저우</t>
    <phoneticPr fontId="58" type="noConversion"/>
  </si>
  <si>
    <t>전지훈련</t>
    <phoneticPr fontId="58" type="noConversion"/>
  </si>
  <si>
    <t>11. 5. ~ 11. 9.</t>
    <phoneticPr fontId="13" type="noConversion"/>
  </si>
  <si>
    <t>중국(광저우)</t>
    <phoneticPr fontId="13" type="noConversion"/>
  </si>
  <si>
    <t>11.12. ~ 11.17.</t>
    <phoneticPr fontId="13" type="noConversion"/>
  </si>
  <si>
    <t>11.19. ~ 11.23.</t>
    <phoneticPr fontId="13" type="noConversion"/>
  </si>
  <si>
    <t>11.26. ~ 11.30.</t>
    <phoneticPr fontId="13" type="noConversion"/>
  </si>
  <si>
    <t>2018년 국가대표선수 촌외훈련(11월) 지원사업</t>
    <phoneticPr fontId="60" type="noConversion"/>
  </si>
  <si>
    <t>2018년 11월 훈련 종합계획</t>
    <phoneticPr fontId="13" type="noConversion"/>
  </si>
  <si>
    <t>중국.광저우</t>
    <phoneticPr fontId="5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</si>
</sst>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#"/>
    <numFmt numFmtId="177" formatCode="General&quot;명&quot;"/>
    <numFmt numFmtId="178" formatCode="#,##0&quot;원&quot;"/>
    <numFmt numFmtId="179" formatCode="General&quot;일&quot;"/>
    <numFmt numFmtId="180" formatCode="#&quot;종목&quot;"/>
    <numFmt numFmtId="181" formatCode="#&quot;명&quot;"/>
    <numFmt numFmtId="182" formatCode="#,###"/>
    <numFmt numFmtId="183" formatCode="General&quot;박&quot;"/>
    <numFmt numFmtId="184" formatCode="#&quot;일&quot;"/>
  </numFmts>
  <fonts count="10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rgb="FF1F497D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1F497D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1F497D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</font>
    <font>
      <sz val="10"/>
      <name val="돋움체"/>
      <family val="3"/>
      <charset val="129"/>
    </font>
    <font>
      <b/>
      <sz val="9"/>
      <color rgb="FF0000FF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9" tint="-0.249977111117893"/>
      <name val="맑은 고딕"/>
      <family val="3"/>
      <charset val="129"/>
      <scheme val="major"/>
    </font>
    <font>
      <sz val="11"/>
      <color rgb="FF0070C0"/>
      <name val="맑은 고딕"/>
      <family val="3"/>
      <charset val="129"/>
      <scheme val="major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9"/>
      <color rgb="FFFF0000"/>
      <name val="맑은 고딕"/>
      <family val="3"/>
      <charset val="129"/>
    </font>
    <font>
      <sz val="10"/>
      <name val="맑은 고딕"/>
      <family val="3"/>
      <charset val="129"/>
    </font>
    <font>
      <sz val="11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  <scheme val="major"/>
    </font>
    <font>
      <b/>
      <sz val="26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36"/>
      <color indexed="8"/>
      <name val="맑은 고딕"/>
      <family val="3"/>
      <charset val="129"/>
    </font>
    <font>
      <b/>
      <sz val="10"/>
      <color rgb="FFFF0000"/>
      <name val="맑은 고딕"/>
      <family val="3"/>
      <charset val="129"/>
      <scheme val="major"/>
    </font>
    <font>
      <b/>
      <sz val="9"/>
      <color rgb="FF0000FF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20"/>
      <color theme="1"/>
      <name val="HY견고딕"/>
      <family val="1"/>
      <charset val="129"/>
    </font>
    <font>
      <sz val="9"/>
      <color rgb="FFFFFF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  <font>
      <sz val="11"/>
      <color theme="6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</font>
    <font>
      <sz val="10"/>
      <color rgb="FFFFFF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1"/>
      <color theme="1" tint="0.499984740745262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FF00"/>
      <name val="맑은 고딕"/>
      <family val="3"/>
      <charset val="129"/>
      <scheme val="maj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2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70C0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 style="medium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0070C0"/>
      </right>
      <top/>
      <bottom style="double">
        <color indexed="64"/>
      </bottom>
      <diagonal/>
    </border>
    <border>
      <left style="thick">
        <color rgb="FF0070C0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0070C0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ck">
        <color rgb="FF0070C0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ck">
        <color rgb="FF0070C0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theme="1"/>
      </right>
      <top style="double">
        <color indexed="64"/>
      </top>
      <bottom/>
      <diagonal/>
    </border>
    <border>
      <left style="thick">
        <color rgb="FFFF0000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ck">
        <color rgb="FF0070C0"/>
      </right>
      <top style="medium">
        <color indexed="64"/>
      </top>
      <bottom/>
      <diagonal/>
    </border>
    <border>
      <left style="thin">
        <color indexed="64"/>
      </left>
      <right style="thick">
        <color theme="1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0070C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70C0"/>
      </right>
      <top/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0070C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ck">
        <color rgb="FF0070C0"/>
      </right>
      <top/>
      <bottom style="medium">
        <color indexed="64"/>
      </bottom>
      <diagonal/>
    </border>
    <border>
      <left style="thin">
        <color indexed="64"/>
      </left>
      <right style="thick">
        <color theme="1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70C0"/>
      </left>
      <right style="thin">
        <color indexed="64"/>
      </right>
      <top/>
      <bottom style="thick">
        <color rgb="FF0070C0"/>
      </bottom>
      <diagonal/>
    </border>
    <border>
      <left/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hair">
        <color indexed="64"/>
      </right>
      <top/>
      <bottom style="thick">
        <color rgb="FF0070C0"/>
      </bottom>
      <diagonal/>
    </border>
    <border>
      <left style="hair">
        <color indexed="64"/>
      </left>
      <right style="hair">
        <color indexed="64"/>
      </right>
      <top/>
      <bottom style="thick">
        <color rgb="FF0070C0"/>
      </bottom>
      <diagonal/>
    </border>
    <border>
      <left style="hair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 style="hair">
        <color indexed="64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hair">
        <color indexed="64"/>
      </left>
      <right style="thick">
        <color rgb="FF0070C0"/>
      </right>
      <top/>
      <bottom style="thick">
        <color rgb="FF0070C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auto="1"/>
      </left>
      <right/>
      <top style="thick">
        <color rgb="FF0000FF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0000FF"/>
      </left>
      <right/>
      <top style="thick">
        <color rgb="FF0000FF"/>
      </top>
      <bottom style="thin">
        <color auto="1"/>
      </bottom>
      <diagonal/>
    </border>
    <border>
      <left style="thick">
        <color rgb="FF0000FF"/>
      </left>
      <right/>
      <top style="thin">
        <color auto="1"/>
      </top>
      <bottom style="thin">
        <color auto="1"/>
      </bottom>
      <diagonal/>
    </border>
    <border>
      <left style="thick">
        <color rgb="FF0000FF"/>
      </left>
      <right/>
      <top style="thin">
        <color auto="1"/>
      </top>
      <bottom style="thick">
        <color rgb="FF0000FF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00FF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auto="1"/>
      </left>
      <right/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36" borderId="0">
      <alignment vertical="center"/>
    </xf>
    <xf numFmtId="0" fontId="12" fillId="14" borderId="0" applyNumberFormat="0" applyBorder="0" applyAlignment="0" applyProtection="0">
      <alignment vertical="center"/>
    </xf>
    <xf numFmtId="0" fontId="21" fillId="37" borderId="0">
      <alignment vertical="center"/>
    </xf>
    <xf numFmtId="0" fontId="12" fillId="18" borderId="0" applyNumberFormat="0" applyBorder="0" applyAlignment="0" applyProtection="0">
      <alignment vertical="center"/>
    </xf>
    <xf numFmtId="0" fontId="21" fillId="38" borderId="0">
      <alignment vertical="center"/>
    </xf>
    <xf numFmtId="0" fontId="12" fillId="22" borderId="0" applyNumberFormat="0" applyBorder="0" applyAlignment="0" applyProtection="0">
      <alignment vertical="center"/>
    </xf>
    <xf numFmtId="0" fontId="21" fillId="39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39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39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40" borderId="0">
      <alignment vertical="center"/>
    </xf>
    <xf numFmtId="0" fontId="12" fillId="30" borderId="0" applyNumberFormat="0" applyBorder="0" applyAlignment="0" applyProtection="0">
      <alignment vertical="center"/>
    </xf>
    <xf numFmtId="0" fontId="21" fillId="41" borderId="0">
      <alignment vertical="center"/>
    </xf>
    <xf numFmtId="0" fontId="12" fillId="11" borderId="0" applyNumberFormat="0" applyBorder="0" applyAlignment="0" applyProtection="0">
      <alignment vertical="center"/>
    </xf>
    <xf numFmtId="0" fontId="21" fillId="42" borderId="0">
      <alignment vertical="center"/>
    </xf>
    <xf numFmtId="0" fontId="12" fillId="15" borderId="0" applyNumberFormat="0" applyBorder="0" applyAlignment="0" applyProtection="0">
      <alignment vertical="center"/>
    </xf>
    <xf numFmtId="0" fontId="21" fillId="43" borderId="0">
      <alignment vertical="center"/>
    </xf>
    <xf numFmtId="0" fontId="12" fillId="19" borderId="0" applyNumberFormat="0" applyBorder="0" applyAlignment="0" applyProtection="0">
      <alignment vertical="center"/>
    </xf>
    <xf numFmtId="0" fontId="21" fillId="34" borderId="0">
      <alignment vertical="center"/>
    </xf>
    <xf numFmtId="0" fontId="12" fillId="23" borderId="0" applyNumberFormat="0" applyBorder="0" applyAlignment="0" applyProtection="0">
      <alignment vertical="center"/>
    </xf>
    <xf numFmtId="0" fontId="21" fillId="44" borderId="0">
      <alignment vertical="center"/>
    </xf>
    <xf numFmtId="0" fontId="12" fillId="27" borderId="0" applyNumberFormat="0" applyBorder="0" applyAlignment="0" applyProtection="0">
      <alignment vertical="center"/>
    </xf>
    <xf numFmtId="0" fontId="21" fillId="45" borderId="0">
      <alignment vertical="center"/>
    </xf>
    <xf numFmtId="0" fontId="12" fillId="31" borderId="0" applyNumberFormat="0" applyBorder="0" applyAlignment="0" applyProtection="0">
      <alignment vertical="center"/>
    </xf>
    <xf numFmtId="0" fontId="21" fillId="46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47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48" borderId="0">
      <alignment vertical="center"/>
    </xf>
    <xf numFmtId="0" fontId="22" fillId="20" borderId="0" applyNumberFormat="0" applyBorder="0" applyAlignment="0" applyProtection="0">
      <alignment vertical="center"/>
    </xf>
    <xf numFmtId="0" fontId="23" fillId="49" borderId="0">
      <alignment vertical="center"/>
    </xf>
    <xf numFmtId="0" fontId="22" fillId="24" borderId="0" applyNumberFormat="0" applyBorder="0" applyAlignment="0" applyProtection="0">
      <alignment vertical="center"/>
    </xf>
    <xf numFmtId="0" fontId="23" fillId="50" borderId="0">
      <alignment vertical="center"/>
    </xf>
    <xf numFmtId="0" fontId="22" fillId="28" borderId="0" applyNumberFormat="0" applyBorder="0" applyAlignment="0" applyProtection="0">
      <alignment vertical="center"/>
    </xf>
    <xf numFmtId="0" fontId="23" fillId="51" borderId="0">
      <alignment vertical="center"/>
    </xf>
    <xf numFmtId="0" fontId="22" fillId="32" borderId="0" applyNumberFormat="0" applyBorder="0" applyAlignment="0" applyProtection="0">
      <alignment vertical="center"/>
    </xf>
    <xf numFmtId="0" fontId="23" fillId="52" borderId="0">
      <alignment vertical="center"/>
    </xf>
    <xf numFmtId="0" fontId="22" fillId="9" borderId="0" applyNumberFormat="0" applyBorder="0" applyAlignment="0" applyProtection="0">
      <alignment vertical="center"/>
    </xf>
    <xf numFmtId="0" fontId="23" fillId="53" borderId="0">
      <alignment vertical="center"/>
    </xf>
    <xf numFmtId="0" fontId="22" fillId="13" borderId="0" applyNumberFormat="0" applyBorder="0" applyAlignment="0" applyProtection="0">
      <alignment vertical="center"/>
    </xf>
    <xf numFmtId="0" fontId="23" fillId="54" borderId="0">
      <alignment vertical="center"/>
    </xf>
    <xf numFmtId="0" fontId="22" fillId="17" borderId="0" applyNumberFormat="0" applyBorder="0" applyAlignment="0" applyProtection="0">
      <alignment vertical="center"/>
    </xf>
    <xf numFmtId="0" fontId="23" fillId="55" borderId="0">
      <alignment vertical="center"/>
    </xf>
    <xf numFmtId="0" fontId="22" fillId="21" borderId="0" applyNumberFormat="0" applyBorder="0" applyAlignment="0" applyProtection="0">
      <alignment vertical="center"/>
    </xf>
    <xf numFmtId="0" fontId="23" fillId="56" borderId="0">
      <alignment vertical="center"/>
    </xf>
    <xf numFmtId="0" fontId="22" fillId="25" borderId="0" applyNumberFormat="0" applyBorder="0" applyAlignment="0" applyProtection="0">
      <alignment vertical="center"/>
    </xf>
    <xf numFmtId="0" fontId="23" fillId="57" borderId="0">
      <alignment vertical="center"/>
    </xf>
    <xf numFmtId="0" fontId="22" fillId="29" borderId="0" applyNumberFormat="0" applyBorder="0" applyAlignment="0" applyProtection="0">
      <alignment vertical="center"/>
    </xf>
    <xf numFmtId="0" fontId="23" fillId="58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6" borderId="4" applyNumberFormat="0" applyAlignment="0" applyProtection="0">
      <alignment vertical="center"/>
    </xf>
    <xf numFmtId="0" fontId="27" fillId="59" borderId="4">
      <alignment vertical="center"/>
    </xf>
    <xf numFmtId="0" fontId="28" fillId="3" borderId="0" applyNumberFormat="0" applyBorder="0" applyAlignment="0" applyProtection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21" fillId="61" borderId="8">
      <alignment vertical="center"/>
    </xf>
    <xf numFmtId="0" fontId="14" fillId="8" borderId="8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2" borderId="0">
      <alignment vertical="center"/>
    </xf>
    <xf numFmtId="0" fontId="31" fillId="62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7" borderId="7" applyNumberFormat="0" applyAlignment="0" applyProtection="0">
      <alignment vertical="center"/>
    </xf>
    <xf numFmtId="0" fontId="35" fillId="63" borderId="7">
      <alignment vertical="center"/>
    </xf>
    <xf numFmtId="41" fontId="36" fillId="0" borderId="0" applyFont="0" applyFill="0" applyBorder="0" applyAlignment="0" applyProtection="0">
      <alignment vertical="center"/>
    </xf>
    <xf numFmtId="41" fontId="37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7" fillId="0" borderId="0">
      <alignment vertical="center"/>
    </xf>
    <xf numFmtId="41" fontId="21" fillId="0" borderId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6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30">
      <alignment vertical="center"/>
    </xf>
    <xf numFmtId="0" fontId="42" fillId="5" borderId="4" applyNumberFormat="0" applyAlignment="0" applyProtection="0">
      <alignment vertical="center"/>
    </xf>
    <xf numFmtId="0" fontId="43" fillId="64" borderId="4">
      <alignment vertical="center"/>
    </xf>
    <xf numFmtId="0" fontId="44" fillId="0" borderId="1" applyNumberFormat="0" applyFill="0" applyAlignment="0" applyProtection="0">
      <alignment vertical="center"/>
    </xf>
    <xf numFmtId="0" fontId="45" fillId="0" borderId="31">
      <alignment vertical="center"/>
    </xf>
    <xf numFmtId="0" fontId="46" fillId="0" borderId="2" applyNumberFormat="0" applyFill="0" applyAlignment="0" applyProtection="0">
      <alignment vertical="center"/>
    </xf>
    <xf numFmtId="0" fontId="47" fillId="0" borderId="32">
      <alignment vertical="center"/>
    </xf>
    <xf numFmtId="0" fontId="48" fillId="0" borderId="3" applyNumberFormat="0" applyFill="0" applyAlignment="0" applyProtection="0">
      <alignment vertical="center"/>
    </xf>
    <xf numFmtId="0" fontId="49" fillId="0" borderId="33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3" fillId="65" borderId="0">
      <alignment vertical="center"/>
    </xf>
    <xf numFmtId="0" fontId="53" fillId="65" borderId="0">
      <alignment vertical="center"/>
    </xf>
    <xf numFmtId="0" fontId="54" fillId="6" borderId="5" applyNumberFormat="0" applyAlignment="0" applyProtection="0">
      <alignment vertical="center"/>
    </xf>
    <xf numFmtId="0" fontId="55" fillId="59" borderId="5">
      <alignment vertical="center"/>
    </xf>
    <xf numFmtId="42" fontId="36" fillId="0" borderId="0" applyFont="0" applyFill="0" applyBorder="0" applyAlignment="0" applyProtection="0">
      <alignment vertical="center"/>
    </xf>
    <xf numFmtId="42" fontId="37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56" fillId="0" borderId="0"/>
    <xf numFmtId="0" fontId="21" fillId="0" borderId="0">
      <alignment vertical="center"/>
    </xf>
    <xf numFmtId="0" fontId="36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/>
    <xf numFmtId="0" fontId="37" fillId="0" borderId="0"/>
    <xf numFmtId="0" fontId="37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29" fillId="6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31" fillId="62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41" fontId="21" fillId="0" borderId="0">
      <alignment vertical="center"/>
    </xf>
    <xf numFmtId="0" fontId="53" fillId="65" borderId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6" fillId="0" borderId="0"/>
    <xf numFmtId="0" fontId="2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6" fillId="0" borderId="0">
      <alignment vertical="center"/>
    </xf>
  </cellStyleXfs>
  <cellXfs count="508">
    <xf numFmtId="0" fontId="0" fillId="0" borderId="0" xfId="0">
      <alignment vertical="center"/>
    </xf>
    <xf numFmtId="0" fontId="14" fillId="0" borderId="0" xfId="0" applyFont="1" applyAlignment="1">
      <alignment vertical="center" shrinkToFit="1"/>
    </xf>
    <xf numFmtId="0" fontId="16" fillId="0" borderId="0" xfId="0" applyFont="1" applyFill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41" fontId="19" fillId="34" borderId="17" xfId="0" applyNumberFormat="1" applyFont="1" applyFill="1" applyBorder="1" applyAlignment="1">
      <alignment horizontal="center" vertical="center" shrinkToFit="1"/>
    </xf>
    <xf numFmtId="41" fontId="19" fillId="34" borderId="18" xfId="0" applyNumberFormat="1" applyFont="1" applyFill="1" applyBorder="1" applyAlignment="1">
      <alignment horizontal="center" vertical="center" shrinkToFit="1"/>
    </xf>
    <xf numFmtId="0" fontId="19" fillId="34" borderId="19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41" fontId="14" fillId="0" borderId="0" xfId="0" applyNumberFormat="1" applyFont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41" fontId="19" fillId="34" borderId="40" xfId="0" applyNumberFormat="1" applyFont="1" applyFill="1" applyBorder="1" applyAlignment="1">
      <alignment horizontal="center" vertical="center" shrinkToFit="1"/>
    </xf>
    <xf numFmtId="0" fontId="10" fillId="0" borderId="0" xfId="356" applyFill="1" applyAlignment="1">
      <alignment horizontal="center" vertical="center" shrinkToFit="1"/>
    </xf>
    <xf numFmtId="0" fontId="10" fillId="0" borderId="0" xfId="356" applyFill="1">
      <alignment vertical="center"/>
    </xf>
    <xf numFmtId="0" fontId="40" fillId="0" borderId="0" xfId="356" applyFont="1" applyFill="1" applyAlignment="1">
      <alignment horizontal="center" vertical="center" shrinkToFit="1"/>
    </xf>
    <xf numFmtId="0" fontId="10" fillId="0" borderId="57" xfId="356" applyFill="1" applyBorder="1" applyAlignment="1">
      <alignment horizontal="center" vertical="center" shrinkToFit="1"/>
    </xf>
    <xf numFmtId="0" fontId="10" fillId="0" borderId="58" xfId="356" applyFill="1" applyBorder="1" applyAlignment="1">
      <alignment horizontal="center" vertical="center" shrinkToFit="1"/>
    </xf>
    <xf numFmtId="0" fontId="10" fillId="0" borderId="59" xfId="356" applyFill="1" applyBorder="1" applyAlignment="1">
      <alignment horizontal="center" vertical="center" shrinkToFit="1"/>
    </xf>
    <xf numFmtId="0" fontId="40" fillId="0" borderId="60" xfId="356" applyFont="1" applyFill="1" applyBorder="1" applyAlignment="1">
      <alignment horizontal="center" vertical="center" shrinkToFit="1"/>
    </xf>
    <xf numFmtId="0" fontId="64" fillId="0" borderId="61" xfId="356" applyFont="1" applyFill="1" applyBorder="1" applyAlignment="1">
      <alignment horizontal="center" vertical="center" shrinkToFit="1"/>
    </xf>
    <xf numFmtId="0" fontId="10" fillId="67" borderId="50" xfId="356" applyFill="1" applyBorder="1" applyAlignment="1">
      <alignment horizontal="center" vertical="center" shrinkToFit="1"/>
    </xf>
    <xf numFmtId="0" fontId="10" fillId="67" borderId="51" xfId="356" applyFill="1" applyBorder="1" applyAlignment="1">
      <alignment horizontal="center" vertical="center" shrinkToFit="1"/>
    </xf>
    <xf numFmtId="0" fontId="10" fillId="67" borderId="52" xfId="356" applyFill="1" applyBorder="1" applyAlignment="1">
      <alignment horizontal="center" vertical="center" shrinkToFit="1"/>
    </xf>
    <xf numFmtId="0" fontId="66" fillId="0" borderId="0" xfId="357" applyFont="1">
      <alignment vertical="center"/>
    </xf>
    <xf numFmtId="0" fontId="67" fillId="0" borderId="0" xfId="357" applyFont="1" applyAlignment="1">
      <alignment horizontal="center" vertical="center"/>
    </xf>
    <xf numFmtId="177" fontId="67" fillId="0" borderId="0" xfId="357" applyNumberFormat="1" applyFont="1" applyAlignment="1">
      <alignment horizontal="center" vertical="center"/>
    </xf>
    <xf numFmtId="178" fontId="67" fillId="0" borderId="0" xfId="355" applyNumberFormat="1" applyFont="1" applyAlignment="1">
      <alignment vertical="center"/>
    </xf>
    <xf numFmtId="179" fontId="67" fillId="0" borderId="0" xfId="357" applyNumberFormat="1" applyFont="1" applyAlignment="1">
      <alignment horizontal="center" vertical="center"/>
    </xf>
    <xf numFmtId="178" fontId="67" fillId="0" borderId="0" xfId="355" applyNumberFormat="1" applyFont="1" applyAlignment="1">
      <alignment horizontal="right" vertical="center"/>
    </xf>
    <xf numFmtId="41" fontId="67" fillId="0" borderId="0" xfId="355" applyFont="1" applyAlignment="1">
      <alignment horizontal="center"/>
    </xf>
    <xf numFmtId="178" fontId="68" fillId="66" borderId="78" xfId="355" applyNumberFormat="1" applyFont="1" applyFill="1" applyBorder="1" applyAlignment="1">
      <alignment horizontal="center" vertical="center"/>
    </xf>
    <xf numFmtId="178" fontId="68" fillId="66" borderId="79" xfId="355" applyNumberFormat="1" applyFont="1" applyFill="1" applyBorder="1" applyAlignment="1">
      <alignment horizontal="center" vertical="center"/>
    </xf>
    <xf numFmtId="0" fontId="70" fillId="0" borderId="0" xfId="357" applyFont="1" applyBorder="1" applyAlignment="1">
      <alignment horizontal="center" vertical="center"/>
    </xf>
    <xf numFmtId="0" fontId="66" fillId="0" borderId="0" xfId="357" applyFont="1" applyAlignment="1">
      <alignment horizontal="center" vertical="center"/>
    </xf>
    <xf numFmtId="0" fontId="68" fillId="66" borderId="83" xfId="357" applyFont="1" applyFill="1" applyBorder="1" applyAlignment="1">
      <alignment horizontal="center" vertical="center"/>
    </xf>
    <xf numFmtId="176" fontId="68" fillId="66" borderId="84" xfId="357" applyNumberFormat="1" applyFont="1" applyFill="1" applyBorder="1" applyAlignment="1">
      <alignment horizontal="center" vertical="center"/>
    </xf>
    <xf numFmtId="0" fontId="68" fillId="66" borderId="85" xfId="357" applyFont="1" applyFill="1" applyBorder="1" applyAlignment="1">
      <alignment horizontal="center" vertical="center"/>
    </xf>
    <xf numFmtId="177" fontId="68" fillId="66" borderId="86" xfId="357" applyNumberFormat="1" applyFont="1" applyFill="1" applyBorder="1" applyAlignment="1">
      <alignment horizontal="center" vertical="center"/>
    </xf>
    <xf numFmtId="177" fontId="68" fillId="66" borderId="87" xfId="357" applyNumberFormat="1" applyFont="1" applyFill="1" applyBorder="1" applyAlignment="1">
      <alignment horizontal="center" vertical="center"/>
    </xf>
    <xf numFmtId="177" fontId="68" fillId="66" borderId="88" xfId="357" applyNumberFormat="1" applyFont="1" applyFill="1" applyBorder="1" applyAlignment="1">
      <alignment horizontal="center" vertical="center"/>
    </xf>
    <xf numFmtId="178" fontId="68" fillId="66" borderId="92" xfId="355" applyNumberFormat="1" applyFont="1" applyFill="1" applyBorder="1" applyAlignment="1">
      <alignment horizontal="center" vertical="center"/>
    </xf>
    <xf numFmtId="178" fontId="68" fillId="66" borderId="93" xfId="355" applyNumberFormat="1" applyFont="1" applyFill="1" applyBorder="1" applyAlignment="1">
      <alignment horizontal="center" vertical="center"/>
    </xf>
    <xf numFmtId="178" fontId="68" fillId="66" borderId="94" xfId="355" applyNumberFormat="1" applyFont="1" applyFill="1" applyBorder="1" applyAlignment="1">
      <alignment horizontal="center" vertical="center"/>
    </xf>
    <xf numFmtId="177" fontId="68" fillId="66" borderId="95" xfId="357" applyNumberFormat="1" applyFont="1" applyFill="1" applyBorder="1" applyAlignment="1">
      <alignment horizontal="center" vertical="center"/>
    </xf>
    <xf numFmtId="177" fontId="68" fillId="66" borderId="96" xfId="357" applyNumberFormat="1" applyFont="1" applyFill="1" applyBorder="1" applyAlignment="1">
      <alignment horizontal="center" vertical="center"/>
    </xf>
    <xf numFmtId="178" fontId="68" fillId="66" borderId="97" xfId="355" applyNumberFormat="1" applyFont="1" applyFill="1" applyBorder="1" applyAlignment="1">
      <alignment horizontal="center" vertical="center"/>
    </xf>
    <xf numFmtId="178" fontId="68" fillId="66" borderId="98" xfId="355" applyNumberFormat="1" applyFont="1" applyFill="1" applyBorder="1" applyAlignment="1">
      <alignment horizontal="center" vertical="center"/>
    </xf>
    <xf numFmtId="178" fontId="68" fillId="66" borderId="99" xfId="355" applyNumberFormat="1" applyFont="1" applyFill="1" applyBorder="1" applyAlignment="1">
      <alignment horizontal="center" vertical="center"/>
    </xf>
    <xf numFmtId="178" fontId="68" fillId="66" borderId="100" xfId="355" applyNumberFormat="1" applyFont="1" applyFill="1" applyBorder="1" applyAlignment="1">
      <alignment horizontal="center" vertical="center"/>
    </xf>
    <xf numFmtId="0" fontId="71" fillId="0" borderId="102" xfId="357" applyFont="1" applyBorder="1" applyAlignment="1">
      <alignment horizontal="center" vertical="center"/>
    </xf>
    <xf numFmtId="0" fontId="72" fillId="0" borderId="103" xfId="357" applyFont="1" applyBorder="1" applyAlignment="1">
      <alignment horizontal="center" vertical="center"/>
    </xf>
    <xf numFmtId="180" fontId="70" fillId="69" borderId="104" xfId="357" applyNumberFormat="1" applyFont="1" applyFill="1" applyBorder="1" applyAlignment="1">
      <alignment horizontal="center" vertical="center"/>
    </xf>
    <xf numFmtId="0" fontId="67" fillId="69" borderId="105" xfId="357" applyFont="1" applyFill="1" applyBorder="1" applyAlignment="1">
      <alignment horizontal="center" vertical="center"/>
    </xf>
    <xf numFmtId="176" fontId="67" fillId="69" borderId="106" xfId="357" applyNumberFormat="1" applyFont="1" applyFill="1" applyBorder="1" applyAlignment="1">
      <alignment horizontal="center" vertical="center"/>
    </xf>
    <xf numFmtId="0" fontId="67" fillId="69" borderId="107" xfId="357" applyFont="1" applyFill="1" applyBorder="1" applyAlignment="1">
      <alignment horizontal="center" vertical="center"/>
    </xf>
    <xf numFmtId="181" fontId="67" fillId="69" borderId="108" xfId="357" applyNumberFormat="1" applyFont="1" applyFill="1" applyBorder="1" applyAlignment="1">
      <alignment horizontal="center" vertical="center"/>
    </xf>
    <xf numFmtId="181" fontId="67" fillId="69" borderId="109" xfId="357" applyNumberFormat="1" applyFont="1" applyFill="1" applyBorder="1" applyAlignment="1">
      <alignment horizontal="center" vertical="center"/>
    </xf>
    <xf numFmtId="181" fontId="67" fillId="69" borderId="110" xfId="357" applyNumberFormat="1" applyFont="1" applyFill="1" applyBorder="1" applyAlignment="1">
      <alignment horizontal="center" vertical="center"/>
    </xf>
    <xf numFmtId="0" fontId="67" fillId="69" borderId="111" xfId="357" applyFont="1" applyFill="1" applyBorder="1" applyAlignment="1">
      <alignment vertical="center"/>
    </xf>
    <xf numFmtId="0" fontId="67" fillId="69" borderId="112" xfId="357" applyFont="1" applyFill="1" applyBorder="1" applyAlignment="1">
      <alignment vertical="center"/>
    </xf>
    <xf numFmtId="0" fontId="67" fillId="69" borderId="112" xfId="357" applyFont="1" applyFill="1" applyBorder="1" applyAlignment="1">
      <alignment horizontal="center" vertical="center"/>
    </xf>
    <xf numFmtId="182" fontId="70" fillId="69" borderId="113" xfId="357" applyNumberFormat="1" applyFont="1" applyFill="1" applyBorder="1" applyAlignment="1">
      <alignment horizontal="right" vertical="center"/>
    </xf>
    <xf numFmtId="182" fontId="66" fillId="69" borderId="114" xfId="357" applyNumberFormat="1" applyFont="1" applyFill="1" applyBorder="1" applyAlignment="1">
      <alignment horizontal="right" vertical="center"/>
    </xf>
    <xf numFmtId="182" fontId="66" fillId="69" borderId="18" xfId="357" applyNumberFormat="1" applyFont="1" applyFill="1" applyBorder="1" applyAlignment="1">
      <alignment horizontal="right" vertical="center"/>
    </xf>
    <xf numFmtId="182" fontId="70" fillId="69" borderId="115" xfId="357" applyNumberFormat="1" applyFont="1" applyFill="1" applyBorder="1" applyAlignment="1">
      <alignment horizontal="right" vertical="center"/>
    </xf>
    <xf numFmtId="182" fontId="66" fillId="69" borderId="112" xfId="357" applyNumberFormat="1" applyFont="1" applyFill="1" applyBorder="1" applyAlignment="1">
      <alignment horizontal="right" vertical="center"/>
    </xf>
    <xf numFmtId="182" fontId="66" fillId="69" borderId="116" xfId="357" applyNumberFormat="1" applyFont="1" applyFill="1" applyBorder="1" applyAlignment="1">
      <alignment horizontal="right" vertical="center"/>
    </xf>
    <xf numFmtId="182" fontId="66" fillId="69" borderId="117" xfId="357" applyNumberFormat="1" applyFont="1" applyFill="1" applyBorder="1" applyAlignment="1">
      <alignment horizontal="right" vertical="center"/>
    </xf>
    <xf numFmtId="182" fontId="70" fillId="69" borderId="118" xfId="357" applyNumberFormat="1" applyFont="1" applyFill="1" applyBorder="1" applyAlignment="1">
      <alignment horizontal="right" vertical="center"/>
    </xf>
    <xf numFmtId="182" fontId="66" fillId="69" borderId="40" xfId="357" applyNumberFormat="1" applyFont="1" applyFill="1" applyBorder="1" applyAlignment="1">
      <alignment horizontal="right" vertical="center"/>
    </xf>
    <xf numFmtId="182" fontId="70" fillId="69" borderId="19" xfId="357" applyNumberFormat="1" applyFont="1" applyFill="1" applyBorder="1" applyAlignment="1">
      <alignment horizontal="right" vertical="center"/>
    </xf>
    <xf numFmtId="41" fontId="69" fillId="69" borderId="119" xfId="355" applyFont="1" applyFill="1" applyBorder="1" applyAlignment="1">
      <alignment horizontal="center" vertical="center"/>
    </xf>
    <xf numFmtId="182" fontId="66" fillId="0" borderId="45" xfId="357" applyNumberFormat="1" applyFont="1" applyBorder="1" applyAlignment="1">
      <alignment horizontal="center" vertical="center"/>
    </xf>
    <xf numFmtId="182" fontId="66" fillId="0" borderId="47" xfId="357" applyNumberFormat="1" applyFont="1" applyBorder="1" applyAlignment="1">
      <alignment horizontal="center" vertical="center"/>
    </xf>
    <xf numFmtId="0" fontId="70" fillId="0" borderId="0" xfId="357" applyFont="1" applyAlignment="1">
      <alignment horizontal="center" vertical="center"/>
    </xf>
    <xf numFmtId="0" fontId="70" fillId="70" borderId="42" xfId="357" applyNumberFormat="1" applyFont="1" applyFill="1" applyBorder="1" applyAlignment="1">
      <alignment horizontal="center" vertical="center"/>
    </xf>
    <xf numFmtId="0" fontId="67" fillId="70" borderId="120" xfId="357" applyFont="1" applyFill="1" applyBorder="1" applyAlignment="1">
      <alignment horizontal="center" vertical="center"/>
    </xf>
    <xf numFmtId="176" fontId="67" fillId="70" borderId="121" xfId="357" applyNumberFormat="1" applyFont="1" applyFill="1" applyBorder="1" applyAlignment="1">
      <alignment horizontal="center" vertical="center"/>
    </xf>
    <xf numFmtId="0" fontId="67" fillId="70" borderId="66" xfId="357" applyFont="1" applyFill="1" applyBorder="1" applyAlignment="1">
      <alignment horizontal="center" vertical="center"/>
    </xf>
    <xf numFmtId="181" fontId="67" fillId="70" borderId="67" xfId="357" applyNumberFormat="1" applyFont="1" applyFill="1" applyBorder="1" applyAlignment="1">
      <alignment horizontal="center" vertical="center"/>
    </xf>
    <xf numFmtId="181" fontId="67" fillId="70" borderId="68" xfId="357" applyNumberFormat="1" applyFont="1" applyFill="1" applyBorder="1" applyAlignment="1">
      <alignment horizontal="center" vertical="center"/>
    </xf>
    <xf numFmtId="181" fontId="67" fillId="70" borderId="69" xfId="357" applyNumberFormat="1" applyFont="1" applyFill="1" applyBorder="1" applyAlignment="1">
      <alignment horizontal="center" vertical="center"/>
    </xf>
    <xf numFmtId="0" fontId="67" fillId="70" borderId="122" xfId="357" applyFont="1" applyFill="1" applyBorder="1" applyAlignment="1">
      <alignment vertical="center"/>
    </xf>
    <xf numFmtId="0" fontId="67" fillId="70" borderId="123" xfId="357" applyFont="1" applyFill="1" applyBorder="1" applyAlignment="1">
      <alignment vertical="center"/>
    </xf>
    <xf numFmtId="0" fontId="67" fillId="70" borderId="123" xfId="357" applyFont="1" applyFill="1" applyBorder="1" applyAlignment="1">
      <alignment horizontal="center" vertical="center"/>
    </xf>
    <xf numFmtId="182" fontId="66" fillId="70" borderId="124" xfId="357" applyNumberFormat="1" applyFont="1" applyFill="1" applyBorder="1" applyAlignment="1">
      <alignment horizontal="right" vertical="center"/>
    </xf>
    <xf numFmtId="182" fontId="66" fillId="70" borderId="120" xfId="357" applyNumberFormat="1" applyFont="1" applyFill="1" applyBorder="1" applyAlignment="1">
      <alignment horizontal="right" vertical="center"/>
    </xf>
    <xf numFmtId="182" fontId="66" fillId="70" borderId="66" xfId="357" applyNumberFormat="1" applyFont="1" applyFill="1" applyBorder="1" applyAlignment="1">
      <alignment horizontal="right" vertical="center"/>
    </xf>
    <xf numFmtId="182" fontId="66" fillId="70" borderId="125" xfId="357" applyNumberFormat="1" applyFont="1" applyFill="1" applyBorder="1" applyAlignment="1">
      <alignment horizontal="right" vertical="center"/>
    </xf>
    <xf numFmtId="181" fontId="67" fillId="70" borderId="126" xfId="357" applyNumberFormat="1" applyFont="1" applyFill="1" applyBorder="1" applyAlignment="1">
      <alignment horizontal="center" vertical="center"/>
    </xf>
    <xf numFmtId="181" fontId="67" fillId="70" borderId="127" xfId="357" applyNumberFormat="1" applyFont="1" applyFill="1" applyBorder="1" applyAlignment="1">
      <alignment horizontal="center" vertical="center"/>
    </xf>
    <xf numFmtId="182" fontId="66" fillId="70" borderId="128" xfId="357" applyNumberFormat="1" applyFont="1" applyFill="1" applyBorder="1" applyAlignment="1">
      <alignment horizontal="right" vertical="center"/>
    </xf>
    <xf numFmtId="182" fontId="66" fillId="70" borderId="129" xfId="357" applyNumberFormat="1" applyFont="1" applyFill="1" applyBorder="1" applyAlignment="1">
      <alignment horizontal="right" vertical="center"/>
    </xf>
    <xf numFmtId="182" fontId="66" fillId="70" borderId="121" xfId="357" applyNumberFormat="1" applyFont="1" applyFill="1" applyBorder="1" applyAlignment="1">
      <alignment horizontal="right" vertical="center"/>
    </xf>
    <xf numFmtId="182" fontId="66" fillId="70" borderId="70" xfId="357" applyNumberFormat="1" applyFont="1" applyFill="1" applyBorder="1" applyAlignment="1">
      <alignment horizontal="right" vertical="center"/>
    </xf>
    <xf numFmtId="41" fontId="68" fillId="70" borderId="11" xfId="355" applyFont="1" applyFill="1" applyBorder="1" applyAlignment="1">
      <alignment horizontal="center" vertical="center"/>
    </xf>
    <xf numFmtId="41" fontId="70" fillId="0" borderId="0" xfId="357" applyNumberFormat="1" applyFont="1" applyBorder="1" applyAlignment="1">
      <alignment horizontal="center" vertical="center"/>
    </xf>
    <xf numFmtId="0" fontId="67" fillId="0" borderId="130" xfId="357" applyNumberFormat="1" applyFont="1" applyBorder="1" applyAlignment="1">
      <alignment horizontal="center" vertical="center"/>
    </xf>
    <xf numFmtId="0" fontId="67" fillId="0" borderId="131" xfId="357" applyFont="1" applyBorder="1" applyAlignment="1">
      <alignment horizontal="center" vertical="center" shrinkToFit="1"/>
    </xf>
    <xf numFmtId="176" fontId="67" fillId="0" borderId="132" xfId="357" applyNumberFormat="1" applyFont="1" applyBorder="1" applyAlignment="1">
      <alignment horizontal="center" vertical="center" shrinkToFit="1"/>
    </xf>
    <xf numFmtId="0" fontId="67" fillId="0" borderId="133" xfId="357" applyFont="1" applyBorder="1" applyAlignment="1">
      <alignment horizontal="center" vertical="center" shrinkToFit="1"/>
    </xf>
    <xf numFmtId="181" fontId="67" fillId="0" borderId="134" xfId="357" applyNumberFormat="1" applyFont="1" applyBorder="1" applyAlignment="1">
      <alignment horizontal="center" vertical="center" shrinkToFit="1"/>
    </xf>
    <xf numFmtId="181" fontId="67" fillId="0" borderId="135" xfId="357" applyNumberFormat="1" applyFont="1" applyBorder="1" applyAlignment="1">
      <alignment horizontal="center" vertical="center" shrinkToFit="1"/>
    </xf>
    <xf numFmtId="181" fontId="67" fillId="0" borderId="136" xfId="357" applyNumberFormat="1" applyFont="1" applyBorder="1" applyAlignment="1">
      <alignment horizontal="center" vertical="center" shrinkToFit="1"/>
    </xf>
    <xf numFmtId="0" fontId="67" fillId="66" borderId="137" xfId="357" applyFont="1" applyFill="1" applyBorder="1" applyAlignment="1">
      <alignment horizontal="center" vertical="center" shrinkToFit="1"/>
    </xf>
    <xf numFmtId="178" fontId="67" fillId="0" borderId="0" xfId="355" applyNumberFormat="1" applyFont="1" applyBorder="1" applyAlignment="1">
      <alignment vertical="center" shrinkToFit="1"/>
    </xf>
    <xf numFmtId="177" fontId="67" fillId="0" borderId="0" xfId="357" applyNumberFormat="1" applyFont="1" applyBorder="1" applyAlignment="1">
      <alignment horizontal="center" vertical="center" shrinkToFit="1"/>
    </xf>
    <xf numFmtId="179" fontId="67" fillId="0" borderId="0" xfId="357" applyNumberFormat="1" applyFont="1" applyBorder="1" applyAlignment="1">
      <alignment horizontal="center" vertical="center" shrinkToFit="1"/>
    </xf>
    <xf numFmtId="0" fontId="67" fillId="0" borderId="0" xfId="357" applyFont="1" applyBorder="1" applyAlignment="1">
      <alignment horizontal="center" vertical="center" shrinkToFit="1"/>
    </xf>
    <xf numFmtId="182" fontId="67" fillId="0" borderId="138" xfId="355" applyNumberFormat="1" applyFont="1" applyBorder="1" applyAlignment="1">
      <alignment vertical="center" shrinkToFit="1"/>
    </xf>
    <xf numFmtId="41" fontId="67" fillId="68" borderId="131" xfId="355" applyFont="1" applyFill="1" applyBorder="1" applyAlignment="1">
      <alignment vertical="center" shrinkToFit="1"/>
    </xf>
    <xf numFmtId="41" fontId="67" fillId="68" borderId="133" xfId="355" applyFont="1" applyFill="1" applyBorder="1" applyAlignment="1">
      <alignment vertical="center" shrinkToFit="1"/>
    </xf>
    <xf numFmtId="41" fontId="67" fillId="68" borderId="139" xfId="355" applyFont="1" applyFill="1" applyBorder="1" applyAlignment="1">
      <alignment vertical="center" shrinkToFit="1"/>
    </xf>
    <xf numFmtId="181" fontId="67" fillId="71" borderId="140" xfId="357" applyNumberFormat="1" applyFont="1" applyFill="1" applyBorder="1" applyAlignment="1">
      <alignment horizontal="center" vertical="center" shrinkToFit="1"/>
    </xf>
    <xf numFmtId="181" fontId="67" fillId="71" borderId="135" xfId="357" applyNumberFormat="1" applyFont="1" applyFill="1" applyBorder="1" applyAlignment="1">
      <alignment horizontal="center" vertical="center" shrinkToFit="1"/>
    </xf>
    <xf numFmtId="181" fontId="67" fillId="71" borderId="141" xfId="357" applyNumberFormat="1" applyFont="1" applyFill="1" applyBorder="1" applyAlignment="1">
      <alignment horizontal="center" vertical="center" shrinkToFit="1"/>
    </xf>
    <xf numFmtId="41" fontId="67" fillId="68" borderId="142" xfId="355" applyFont="1" applyFill="1" applyBorder="1" applyAlignment="1">
      <alignment vertical="center" shrinkToFit="1"/>
    </xf>
    <xf numFmtId="41" fontId="67" fillId="68" borderId="143" xfId="355" applyFont="1" applyFill="1" applyBorder="1" applyAlignment="1">
      <alignment vertical="center" shrinkToFit="1"/>
    </xf>
    <xf numFmtId="41" fontId="67" fillId="68" borderId="132" xfId="355" applyFont="1" applyFill="1" applyBorder="1" applyAlignment="1">
      <alignment vertical="center" shrinkToFit="1"/>
    </xf>
    <xf numFmtId="41" fontId="67" fillId="68" borderId="144" xfId="355" applyFont="1" applyFill="1" applyBorder="1" applyAlignment="1">
      <alignment vertical="center" shrinkToFit="1"/>
    </xf>
    <xf numFmtId="41" fontId="67" fillId="0" borderId="145" xfId="355" applyFont="1" applyBorder="1" applyAlignment="1">
      <alignment horizontal="center" vertical="center" shrinkToFit="1"/>
    </xf>
    <xf numFmtId="41" fontId="70" fillId="0" borderId="0" xfId="357" applyNumberFormat="1" applyFont="1" applyBorder="1">
      <alignment vertical="center"/>
    </xf>
    <xf numFmtId="183" fontId="67" fillId="0" borderId="0" xfId="357" applyNumberFormat="1" applyFont="1" applyBorder="1" applyAlignment="1">
      <alignment horizontal="center" vertical="center" shrinkToFit="1"/>
    </xf>
    <xf numFmtId="0" fontId="67" fillId="0" borderId="0" xfId="357" applyFont="1" applyFill="1" applyBorder="1" applyAlignment="1">
      <alignment horizontal="center" vertical="center" shrinkToFit="1"/>
    </xf>
    <xf numFmtId="0" fontId="67" fillId="66" borderId="146" xfId="357" applyFont="1" applyFill="1" applyBorder="1" applyAlignment="1">
      <alignment horizontal="center" vertical="center" shrinkToFit="1"/>
    </xf>
    <xf numFmtId="0" fontId="67" fillId="0" borderId="130" xfId="357" applyNumberFormat="1" applyFont="1" applyBorder="1" applyAlignment="1">
      <alignment horizontal="center" vertical="center" shrinkToFit="1"/>
    </xf>
    <xf numFmtId="0" fontId="67" fillId="66" borderId="147" xfId="357" applyFont="1" applyFill="1" applyBorder="1" applyAlignment="1">
      <alignment horizontal="center" vertical="center" shrinkToFit="1"/>
    </xf>
    <xf numFmtId="0" fontId="68" fillId="70" borderId="42" xfId="357" applyNumberFormat="1" applyFont="1" applyFill="1" applyBorder="1" applyAlignment="1">
      <alignment horizontal="center" vertical="center" shrinkToFit="1"/>
    </xf>
    <xf numFmtId="0" fontId="67" fillId="0" borderId="130" xfId="357" applyNumberFormat="1" applyFont="1" applyFill="1" applyBorder="1" applyAlignment="1">
      <alignment horizontal="center" vertical="center" shrinkToFit="1"/>
    </xf>
    <xf numFmtId="0" fontId="67" fillId="0" borderId="131" xfId="357" applyFont="1" applyFill="1" applyBorder="1" applyAlignment="1">
      <alignment horizontal="center" vertical="center" shrinkToFit="1"/>
    </xf>
    <xf numFmtId="0" fontId="67" fillId="0" borderId="133" xfId="357" applyFont="1" applyFill="1" applyBorder="1" applyAlignment="1">
      <alignment horizontal="center" vertical="center" shrinkToFit="1"/>
    </xf>
    <xf numFmtId="0" fontId="67" fillId="68" borderId="131" xfId="357" applyFont="1" applyFill="1" applyBorder="1">
      <alignment vertical="center"/>
    </xf>
    <xf numFmtId="0" fontId="67" fillId="68" borderId="133" xfId="357" applyFont="1" applyFill="1" applyBorder="1">
      <alignment vertical="center"/>
    </xf>
    <xf numFmtId="0" fontId="67" fillId="68" borderId="139" xfId="357" applyFont="1" applyFill="1" applyBorder="1">
      <alignment vertical="center"/>
    </xf>
    <xf numFmtId="0" fontId="67" fillId="68" borderId="142" xfId="357" applyFont="1" applyFill="1" applyBorder="1">
      <alignment vertical="center"/>
    </xf>
    <xf numFmtId="0" fontId="67" fillId="68" borderId="143" xfId="357" applyFont="1" applyFill="1" applyBorder="1">
      <alignment vertical="center"/>
    </xf>
    <xf numFmtId="0" fontId="67" fillId="68" borderId="132" xfId="357" applyFont="1" applyFill="1" applyBorder="1">
      <alignment vertical="center"/>
    </xf>
    <xf numFmtId="0" fontId="67" fillId="68" borderId="144" xfId="357" applyFont="1" applyFill="1" applyBorder="1">
      <alignment vertical="center"/>
    </xf>
    <xf numFmtId="176" fontId="67" fillId="0" borderId="132" xfId="357" applyNumberFormat="1" applyFont="1" applyFill="1" applyBorder="1" applyAlignment="1">
      <alignment horizontal="center" vertical="center" shrinkToFit="1"/>
    </xf>
    <xf numFmtId="0" fontId="67" fillId="0" borderId="43" xfId="357" applyNumberFormat="1" applyFont="1" applyFill="1" applyBorder="1" applyAlignment="1">
      <alignment horizontal="center" vertical="center" shrinkToFit="1"/>
    </xf>
    <xf numFmtId="0" fontId="67" fillId="0" borderId="148" xfId="357" applyFont="1" applyFill="1" applyBorder="1" applyAlignment="1">
      <alignment horizontal="center" vertical="center" shrinkToFit="1"/>
    </xf>
    <xf numFmtId="176" fontId="67" fillId="0" borderId="149" xfId="357" applyNumberFormat="1" applyFont="1" applyFill="1" applyBorder="1" applyAlignment="1">
      <alignment horizontal="center" vertical="center" shrinkToFit="1"/>
    </xf>
    <xf numFmtId="0" fontId="67" fillId="0" borderId="27" xfId="357" applyFont="1" applyFill="1" applyBorder="1" applyAlignment="1">
      <alignment horizontal="center" vertical="center" shrinkToFit="1"/>
    </xf>
    <xf numFmtId="181" fontId="67" fillId="0" borderId="63" xfId="357" applyNumberFormat="1" applyFont="1" applyBorder="1" applyAlignment="1">
      <alignment horizontal="center" vertical="center" shrinkToFit="1"/>
    </xf>
    <xf numFmtId="181" fontId="67" fillId="0" borderId="64" xfId="357" applyNumberFormat="1" applyFont="1" applyBorder="1" applyAlignment="1">
      <alignment horizontal="center" vertical="center" shrinkToFit="1"/>
    </xf>
    <xf numFmtId="181" fontId="67" fillId="0" borderId="65" xfId="357" applyNumberFormat="1" applyFont="1" applyBorder="1" applyAlignment="1">
      <alignment horizontal="center" vertical="center" shrinkToFit="1"/>
    </xf>
    <xf numFmtId="178" fontId="67" fillId="0" borderId="150" xfId="355" applyNumberFormat="1" applyFont="1" applyBorder="1" applyAlignment="1">
      <alignment vertical="center" shrinkToFit="1"/>
    </xf>
    <xf numFmtId="177" fontId="67" fillId="0" borderId="150" xfId="357" applyNumberFormat="1" applyFont="1" applyBorder="1" applyAlignment="1">
      <alignment horizontal="center" vertical="center" shrinkToFit="1"/>
    </xf>
    <xf numFmtId="183" fontId="67" fillId="0" borderId="150" xfId="357" applyNumberFormat="1" applyFont="1" applyBorder="1" applyAlignment="1">
      <alignment horizontal="center" vertical="center" shrinkToFit="1"/>
    </xf>
    <xf numFmtId="182" fontId="67" fillId="0" borderId="151" xfId="355" applyNumberFormat="1" applyFont="1" applyBorder="1" applyAlignment="1">
      <alignment vertical="center" shrinkToFit="1"/>
    </xf>
    <xf numFmtId="41" fontId="67" fillId="68" borderId="148" xfId="355" applyFont="1" applyFill="1" applyBorder="1" applyAlignment="1">
      <alignment vertical="center" shrinkToFit="1"/>
    </xf>
    <xf numFmtId="41" fontId="67" fillId="68" borderId="27" xfId="355" applyFont="1" applyFill="1" applyBorder="1" applyAlignment="1">
      <alignment vertical="center" shrinkToFit="1"/>
    </xf>
    <xf numFmtId="41" fontId="67" fillId="68" borderId="152" xfId="355" applyFont="1" applyFill="1" applyBorder="1" applyAlignment="1">
      <alignment vertical="center" shrinkToFit="1"/>
    </xf>
    <xf numFmtId="41" fontId="67" fillId="68" borderId="153" xfId="355" applyFont="1" applyFill="1" applyBorder="1" applyAlignment="1">
      <alignment vertical="center" shrinkToFit="1"/>
    </xf>
    <xf numFmtId="41" fontId="67" fillId="68" borderId="154" xfId="355" applyFont="1" applyFill="1" applyBorder="1" applyAlignment="1">
      <alignment vertical="center" shrinkToFit="1"/>
    </xf>
    <xf numFmtId="41" fontId="67" fillId="68" borderId="149" xfId="355" applyFont="1" applyFill="1" applyBorder="1" applyAlignment="1">
      <alignment vertical="center" shrinkToFit="1"/>
    </xf>
    <xf numFmtId="41" fontId="67" fillId="68" borderId="28" xfId="355" applyFont="1" applyFill="1" applyBorder="1" applyAlignment="1">
      <alignment vertical="center" shrinkToFit="1"/>
    </xf>
    <xf numFmtId="41" fontId="67" fillId="0" borderId="29" xfId="355" applyFont="1" applyBorder="1" applyAlignment="1">
      <alignment horizontal="center" vertical="center" shrinkToFit="1"/>
    </xf>
    <xf numFmtId="41" fontId="67" fillId="70" borderId="11" xfId="355" applyFont="1" applyFill="1" applyBorder="1" applyAlignment="1">
      <alignment horizontal="center" vertical="center" shrinkToFit="1"/>
    </xf>
    <xf numFmtId="178" fontId="67" fillId="0" borderId="0" xfId="245" applyNumberFormat="1" applyFont="1" applyBorder="1" applyAlignment="1">
      <alignment vertical="center" shrinkToFit="1"/>
    </xf>
    <xf numFmtId="0" fontId="67" fillId="0" borderId="148" xfId="357" applyFont="1" applyBorder="1" applyAlignment="1">
      <alignment horizontal="center" vertical="center" shrinkToFit="1"/>
    </xf>
    <xf numFmtId="176" fontId="67" fillId="0" borderId="149" xfId="357" applyNumberFormat="1" applyFont="1" applyBorder="1" applyAlignment="1">
      <alignment horizontal="center" vertical="center" shrinkToFit="1"/>
    </xf>
    <xf numFmtId="0" fontId="67" fillId="0" borderId="27" xfId="357" applyFont="1" applyBorder="1" applyAlignment="1">
      <alignment horizontal="center" vertical="center" shrinkToFit="1"/>
    </xf>
    <xf numFmtId="178" fontId="67" fillId="0" borderId="150" xfId="245" applyNumberFormat="1" applyFont="1" applyBorder="1" applyAlignment="1">
      <alignment vertical="center" shrinkToFit="1"/>
    </xf>
    <xf numFmtId="0" fontId="67" fillId="0" borderId="150" xfId="357" applyFont="1" applyFill="1" applyBorder="1" applyAlignment="1">
      <alignment horizontal="center" vertical="center" shrinkToFit="1"/>
    </xf>
    <xf numFmtId="0" fontId="67" fillId="70" borderId="120" xfId="357" applyFont="1" applyFill="1" applyBorder="1" applyAlignment="1">
      <alignment horizontal="center" vertical="center" shrinkToFit="1"/>
    </xf>
    <xf numFmtId="0" fontId="67" fillId="70" borderId="66" xfId="357" applyFont="1" applyFill="1" applyBorder="1" applyAlignment="1">
      <alignment horizontal="center" vertical="center" shrinkToFit="1"/>
    </xf>
    <xf numFmtId="181" fontId="67" fillId="70" borderId="67" xfId="357" applyNumberFormat="1" applyFont="1" applyFill="1" applyBorder="1" applyAlignment="1">
      <alignment horizontal="center" vertical="center" shrinkToFit="1"/>
    </xf>
    <xf numFmtId="181" fontId="67" fillId="70" borderId="68" xfId="357" applyNumberFormat="1" applyFont="1" applyFill="1" applyBorder="1" applyAlignment="1">
      <alignment horizontal="center" vertical="center" shrinkToFit="1"/>
    </xf>
    <xf numFmtId="0" fontId="67" fillId="70" borderId="122" xfId="357" applyFont="1" applyFill="1" applyBorder="1" applyAlignment="1">
      <alignment horizontal="center" vertical="center" shrinkToFit="1"/>
    </xf>
    <xf numFmtId="178" fontId="67" fillId="70" borderId="123" xfId="245" applyNumberFormat="1" applyFont="1" applyFill="1" applyBorder="1" applyAlignment="1">
      <alignment vertical="center" shrinkToFit="1"/>
    </xf>
    <xf numFmtId="177" fontId="67" fillId="70" borderId="123" xfId="357" applyNumberFormat="1" applyFont="1" applyFill="1" applyBorder="1" applyAlignment="1">
      <alignment horizontal="center" vertical="center" shrinkToFit="1"/>
    </xf>
    <xf numFmtId="179" fontId="67" fillId="70" borderId="123" xfId="357" applyNumberFormat="1" applyFont="1" applyFill="1" applyBorder="1" applyAlignment="1">
      <alignment horizontal="center" vertical="center" shrinkToFit="1"/>
    </xf>
    <xf numFmtId="0" fontId="67" fillId="70" borderId="123" xfId="357" applyFont="1" applyFill="1" applyBorder="1" applyAlignment="1">
      <alignment horizontal="center" vertical="center" shrinkToFit="1"/>
    </xf>
    <xf numFmtId="181" fontId="67" fillId="70" borderId="126" xfId="357" applyNumberFormat="1" applyFont="1" applyFill="1" applyBorder="1" applyAlignment="1">
      <alignment horizontal="center" vertical="center" shrinkToFit="1"/>
    </xf>
    <xf numFmtId="0" fontId="67" fillId="0" borderId="131" xfId="357" applyFont="1" applyBorder="1">
      <alignment vertical="center"/>
    </xf>
    <xf numFmtId="176" fontId="67" fillId="0" borderId="132" xfId="357" applyNumberFormat="1" applyFont="1" applyBorder="1">
      <alignment vertical="center"/>
    </xf>
    <xf numFmtId="0" fontId="68" fillId="70" borderId="130" xfId="357" applyNumberFormat="1" applyFont="1" applyFill="1" applyBorder="1" applyAlignment="1">
      <alignment horizontal="center" vertical="center" shrinkToFit="1"/>
    </xf>
    <xf numFmtId="0" fontId="68" fillId="70" borderId="131" xfId="357" applyFont="1" applyFill="1" applyBorder="1" applyAlignment="1">
      <alignment horizontal="center" vertical="center" shrinkToFit="1"/>
    </xf>
    <xf numFmtId="0" fontId="67" fillId="70" borderId="133" xfId="357" applyFont="1" applyFill="1" applyBorder="1" applyAlignment="1">
      <alignment horizontal="center" vertical="center" shrinkToFit="1"/>
    </xf>
    <xf numFmtId="181" fontId="67" fillId="70" borderId="134" xfId="357" applyNumberFormat="1" applyFont="1" applyFill="1" applyBorder="1" applyAlignment="1">
      <alignment horizontal="center" vertical="center" shrinkToFit="1"/>
    </xf>
    <xf numFmtId="181" fontId="67" fillId="70" borderId="135" xfId="357" applyNumberFormat="1" applyFont="1" applyFill="1" applyBorder="1" applyAlignment="1">
      <alignment horizontal="center" vertical="center" shrinkToFit="1"/>
    </xf>
    <xf numFmtId="181" fontId="67" fillId="70" borderId="136" xfId="357" applyNumberFormat="1" applyFont="1" applyFill="1" applyBorder="1" applyAlignment="1">
      <alignment horizontal="center" vertical="center"/>
    </xf>
    <xf numFmtId="0" fontId="67" fillId="70" borderId="155" xfId="357" applyFont="1" applyFill="1" applyBorder="1" applyAlignment="1">
      <alignment horizontal="center" vertical="center" shrinkToFit="1"/>
    </xf>
    <xf numFmtId="178" fontId="67" fillId="70" borderId="0" xfId="245" applyNumberFormat="1" applyFont="1" applyFill="1" applyBorder="1" applyAlignment="1">
      <alignment vertical="center" shrinkToFit="1"/>
    </xf>
    <xf numFmtId="177" fontId="67" fillId="70" borderId="0" xfId="357" applyNumberFormat="1" applyFont="1" applyFill="1" applyBorder="1" applyAlignment="1">
      <alignment horizontal="center" vertical="center" shrinkToFit="1"/>
    </xf>
    <xf numFmtId="179" fontId="67" fillId="70" borderId="0" xfId="357" applyNumberFormat="1" applyFont="1" applyFill="1" applyBorder="1" applyAlignment="1">
      <alignment horizontal="center" vertical="center" shrinkToFit="1"/>
    </xf>
    <xf numFmtId="0" fontId="67" fillId="70" borderId="0" xfId="357" applyFont="1" applyFill="1" applyBorder="1" applyAlignment="1">
      <alignment horizontal="center" vertical="center" shrinkToFit="1"/>
    </xf>
    <xf numFmtId="182" fontId="66" fillId="70" borderId="138" xfId="357" applyNumberFormat="1" applyFont="1" applyFill="1" applyBorder="1" applyAlignment="1">
      <alignment horizontal="right" vertical="center"/>
    </xf>
    <xf numFmtId="178" fontId="67" fillId="0" borderId="0" xfId="245" applyNumberFormat="1" applyFont="1" applyFill="1" applyBorder="1" applyAlignment="1">
      <alignment vertical="center" shrinkToFit="1"/>
    </xf>
    <xf numFmtId="177" fontId="67" fillId="0" borderId="0" xfId="357" applyNumberFormat="1" applyFont="1" applyFill="1" applyBorder="1" applyAlignment="1">
      <alignment horizontal="center" vertical="center" shrinkToFit="1"/>
    </xf>
    <xf numFmtId="179" fontId="67" fillId="0" borderId="0" xfId="357" applyNumberFormat="1" applyFont="1" applyFill="1" applyBorder="1" applyAlignment="1">
      <alignment horizontal="center" vertical="center" shrinkToFit="1"/>
    </xf>
    <xf numFmtId="182" fontId="67" fillId="0" borderId="138" xfId="355" applyNumberFormat="1" applyFont="1" applyFill="1" applyBorder="1" applyAlignment="1">
      <alignment vertical="center" shrinkToFit="1"/>
    </xf>
    <xf numFmtId="41" fontId="67" fillId="0" borderId="145" xfId="355" applyFont="1" applyFill="1" applyBorder="1" applyAlignment="1">
      <alignment horizontal="center" vertical="center" shrinkToFit="1"/>
    </xf>
    <xf numFmtId="0" fontId="67" fillId="0" borderId="43" xfId="357" applyNumberFormat="1" applyFont="1" applyBorder="1" applyAlignment="1">
      <alignment horizontal="center" vertical="center" shrinkToFit="1"/>
    </xf>
    <xf numFmtId="0" fontId="67" fillId="0" borderId="156" xfId="357" applyFont="1" applyBorder="1" applyAlignment="1">
      <alignment horizontal="center" vertical="center" shrinkToFit="1"/>
    </xf>
    <xf numFmtId="176" fontId="67" fillId="0" borderId="157" xfId="357" applyNumberFormat="1" applyFont="1" applyBorder="1" applyAlignment="1">
      <alignment horizontal="center" vertical="center" shrinkToFit="1"/>
    </xf>
    <xf numFmtId="0" fontId="67" fillId="0" borderId="158" xfId="357" applyFont="1" applyBorder="1" applyAlignment="1">
      <alignment horizontal="center" vertical="center" shrinkToFit="1"/>
    </xf>
    <xf numFmtId="181" fontId="67" fillId="0" borderId="159" xfId="357" applyNumberFormat="1" applyFont="1" applyBorder="1" applyAlignment="1">
      <alignment horizontal="center" vertical="center" shrinkToFit="1"/>
    </xf>
    <xf numFmtId="181" fontId="67" fillId="0" borderId="160" xfId="357" applyNumberFormat="1" applyFont="1" applyBorder="1" applyAlignment="1">
      <alignment horizontal="center" vertical="center" shrinkToFit="1"/>
    </xf>
    <xf numFmtId="181" fontId="67" fillId="0" borderId="161" xfId="357" applyNumberFormat="1" applyFont="1" applyBorder="1" applyAlignment="1">
      <alignment horizontal="center" vertical="center" shrinkToFit="1"/>
    </xf>
    <xf numFmtId="0" fontId="67" fillId="66" borderId="162" xfId="357" applyFont="1" applyFill="1" applyBorder="1" applyAlignment="1">
      <alignment horizontal="center" vertical="center" shrinkToFit="1"/>
    </xf>
    <xf numFmtId="178" fontId="67" fillId="0" borderId="163" xfId="245" applyNumberFormat="1" applyFont="1" applyFill="1" applyBorder="1" applyAlignment="1">
      <alignment vertical="center" shrinkToFit="1"/>
    </xf>
    <xf numFmtId="177" fontId="67" fillId="0" borderId="163" xfId="357" applyNumberFormat="1" applyFont="1" applyFill="1" applyBorder="1" applyAlignment="1">
      <alignment horizontal="center" vertical="center" shrinkToFit="1"/>
    </xf>
    <xf numFmtId="179" fontId="67" fillId="0" borderId="163" xfId="357" applyNumberFormat="1" applyFont="1" applyFill="1" applyBorder="1" applyAlignment="1">
      <alignment horizontal="center" vertical="center" shrinkToFit="1"/>
    </xf>
    <xf numFmtId="0" fontId="67" fillId="0" borderId="163" xfId="357" applyFont="1" applyFill="1" applyBorder="1" applyAlignment="1">
      <alignment horizontal="center" vertical="center" shrinkToFit="1"/>
    </xf>
    <xf numFmtId="182" fontId="67" fillId="0" borderId="164" xfId="355" applyNumberFormat="1" applyFont="1" applyFill="1" applyBorder="1" applyAlignment="1">
      <alignment vertical="center" shrinkToFit="1"/>
    </xf>
    <xf numFmtId="181" fontId="67" fillId="71" borderId="165" xfId="357" applyNumberFormat="1" applyFont="1" applyFill="1" applyBorder="1" applyAlignment="1">
      <alignment horizontal="center" vertical="center" shrinkToFit="1"/>
    </xf>
    <xf numFmtId="181" fontId="67" fillId="71" borderId="166" xfId="357" applyNumberFormat="1" applyFont="1" applyFill="1" applyBorder="1" applyAlignment="1">
      <alignment horizontal="center" vertical="center" shrinkToFit="1"/>
    </xf>
    <xf numFmtId="181" fontId="67" fillId="71" borderId="167" xfId="357" applyNumberFormat="1" applyFont="1" applyFill="1" applyBorder="1" applyAlignment="1">
      <alignment horizontal="center" vertical="center" shrinkToFit="1"/>
    </xf>
    <xf numFmtId="41" fontId="67" fillId="68" borderId="168" xfId="355" applyFont="1" applyFill="1" applyBorder="1" applyAlignment="1">
      <alignment vertical="center" shrinkToFit="1"/>
    </xf>
    <xf numFmtId="41" fontId="67" fillId="68" borderId="169" xfId="355" applyFont="1" applyFill="1" applyBorder="1" applyAlignment="1">
      <alignment vertical="center" shrinkToFit="1"/>
    </xf>
    <xf numFmtId="41" fontId="67" fillId="68" borderId="170" xfId="355" applyFont="1" applyFill="1" applyBorder="1" applyAlignment="1">
      <alignment vertical="center" shrinkToFit="1"/>
    </xf>
    <xf numFmtId="0" fontId="67" fillId="0" borderId="0" xfId="357" applyFont="1">
      <alignment vertical="center"/>
    </xf>
    <xf numFmtId="181" fontId="67" fillId="0" borderId="0" xfId="357" applyNumberFormat="1" applyFont="1">
      <alignment vertical="center"/>
    </xf>
    <xf numFmtId="0" fontId="10" fillId="0" borderId="175" xfId="356" applyFill="1" applyBorder="1" applyAlignment="1">
      <alignment horizontal="center" vertical="center" shrinkToFit="1"/>
    </xf>
    <xf numFmtId="0" fontId="10" fillId="0" borderId="176" xfId="356" applyFill="1" applyBorder="1" applyAlignment="1">
      <alignment horizontal="center" vertical="center" shrinkToFit="1"/>
    </xf>
    <xf numFmtId="0" fontId="10" fillId="0" borderId="177" xfId="356" applyFill="1" applyBorder="1" applyAlignment="1">
      <alignment horizontal="center" vertical="center" shrinkToFit="1"/>
    </xf>
    <xf numFmtId="0" fontId="40" fillId="0" borderId="178" xfId="356" applyFont="1" applyFill="1" applyBorder="1" applyAlignment="1">
      <alignment horizontal="center" vertical="center" shrinkToFit="1"/>
    </xf>
    <xf numFmtId="0" fontId="64" fillId="0" borderId="62" xfId="356" applyFont="1" applyFill="1" applyBorder="1" applyAlignment="1">
      <alignment horizontal="center" vertical="center" shrinkToFit="1"/>
    </xf>
    <xf numFmtId="0" fontId="40" fillId="69" borderId="0" xfId="356" applyFont="1" applyFill="1" applyAlignment="1">
      <alignment horizontal="center" vertical="center" shrinkToFit="1"/>
    </xf>
    <xf numFmtId="0" fontId="19" fillId="34" borderId="111" xfId="0" applyNumberFormat="1" applyFont="1" applyFill="1" applyBorder="1" applyAlignment="1">
      <alignment horizontal="center" vertical="center" shrinkToFit="1"/>
    </xf>
    <xf numFmtId="0" fontId="79" fillId="0" borderId="0" xfId="0" applyFont="1" applyAlignment="1" applyProtection="1">
      <alignment horizontal="center" vertical="center" shrinkToFit="1"/>
    </xf>
    <xf numFmtId="0" fontId="79" fillId="0" borderId="0" xfId="0" applyFont="1" applyBorder="1" applyAlignment="1" applyProtection="1">
      <alignment vertical="center" shrinkToFit="1"/>
    </xf>
    <xf numFmtId="0" fontId="80" fillId="0" borderId="0" xfId="0" applyFont="1" applyAlignment="1" applyProtection="1">
      <alignment horizontal="center" vertical="center" shrinkToFit="1"/>
    </xf>
    <xf numFmtId="0" fontId="80" fillId="0" borderId="0" xfId="0" applyFont="1" applyAlignment="1" applyProtection="1">
      <alignment vertical="center" shrinkToFit="1"/>
    </xf>
    <xf numFmtId="182" fontId="67" fillId="0" borderId="0" xfId="0" applyNumberFormat="1" applyFont="1" applyAlignment="1" applyProtection="1">
      <alignment vertical="center" shrinkToFit="1"/>
    </xf>
    <xf numFmtId="0" fontId="79" fillId="0" borderId="41" xfId="0" applyFont="1" applyBorder="1" applyAlignment="1" applyProtection="1">
      <alignment horizontal="center" vertical="center" shrinkToFit="1"/>
    </xf>
    <xf numFmtId="182" fontId="79" fillId="0" borderId="0" xfId="0" applyNumberFormat="1" applyFont="1" applyBorder="1" applyAlignment="1" applyProtection="1">
      <alignment vertical="center" shrinkToFit="1"/>
    </xf>
    <xf numFmtId="0" fontId="79" fillId="0" borderId="171" xfId="0" applyFont="1" applyBorder="1" applyAlignment="1" applyProtection="1">
      <alignment vertical="center" shrinkToFit="1"/>
    </xf>
    <xf numFmtId="0" fontId="83" fillId="0" borderId="0" xfId="0" applyFont="1" applyAlignment="1">
      <alignment horizontal="center" vertical="center" shrinkToFit="1"/>
    </xf>
    <xf numFmtId="0" fontId="20" fillId="0" borderId="187" xfId="0" applyFont="1" applyFill="1" applyBorder="1" applyAlignment="1">
      <alignment horizontal="center" vertical="center" shrinkToFit="1"/>
    </xf>
    <xf numFmtId="0" fontId="75" fillId="0" borderId="35" xfId="0" applyFont="1" applyFill="1" applyBorder="1" applyAlignment="1">
      <alignment horizontal="center" vertical="center" shrinkToFit="1"/>
    </xf>
    <xf numFmtId="0" fontId="82" fillId="0" borderId="41" xfId="0" applyFont="1" applyBorder="1" applyAlignment="1" applyProtection="1">
      <alignment horizontal="center" vertical="center" shrinkToFit="1"/>
    </xf>
    <xf numFmtId="182" fontId="82" fillId="0" borderId="41" xfId="0" applyNumberFormat="1" applyFont="1" applyBorder="1" applyAlignment="1" applyProtection="1">
      <alignment horizontal="center" vertical="center" shrinkToFit="1"/>
    </xf>
    <xf numFmtId="0" fontId="79" fillId="0" borderId="0" xfId="0" applyFont="1" applyBorder="1" applyAlignment="1" applyProtection="1">
      <alignment horizontal="left" vertical="center"/>
    </xf>
    <xf numFmtId="0" fontId="82" fillId="0" borderId="0" xfId="0" applyFont="1" applyBorder="1" applyAlignment="1" applyProtection="1">
      <alignment horizontal="center" vertical="center" shrinkToFit="1"/>
    </xf>
    <xf numFmtId="0" fontId="79" fillId="0" borderId="0" xfId="0" applyFont="1" applyBorder="1" applyAlignment="1" applyProtection="1">
      <alignment horizontal="center" vertical="center" shrinkToFit="1"/>
    </xf>
    <xf numFmtId="0" fontId="80" fillId="0" borderId="0" xfId="0" applyFont="1" applyBorder="1" applyAlignment="1" applyProtection="1">
      <alignment vertical="center" shrinkToFit="1"/>
    </xf>
    <xf numFmtId="0" fontId="10" fillId="0" borderId="191" xfId="356" applyFill="1" applyBorder="1" applyAlignment="1">
      <alignment horizontal="center" vertical="center" shrinkToFit="1"/>
    </xf>
    <xf numFmtId="0" fontId="10" fillId="0" borderId="192" xfId="356" applyFill="1" applyBorder="1" applyAlignment="1">
      <alignment horizontal="center" vertical="center" shrinkToFit="1"/>
    </xf>
    <xf numFmtId="0" fontId="7" fillId="67" borderId="50" xfId="356" applyFont="1" applyFill="1" applyBorder="1" applyAlignment="1">
      <alignment horizontal="center" vertical="center" shrinkToFit="1"/>
    </xf>
    <xf numFmtId="0" fontId="7" fillId="67" borderId="190" xfId="356" applyFont="1" applyFill="1" applyBorder="1" applyAlignment="1">
      <alignment horizontal="center" vertical="center" shrinkToFit="1"/>
    </xf>
    <xf numFmtId="0" fontId="7" fillId="67" borderId="51" xfId="356" applyFont="1" applyFill="1" applyBorder="1" applyAlignment="1">
      <alignment horizontal="center" vertical="center" shrinkToFit="1"/>
    </xf>
    <xf numFmtId="182" fontId="82" fillId="0" borderId="181" xfId="0" applyNumberFormat="1" applyFont="1" applyBorder="1" applyAlignment="1" applyProtection="1">
      <alignment horizontal="center" vertical="center" shrinkToFit="1"/>
    </xf>
    <xf numFmtId="0" fontId="82" fillId="0" borderId="181" xfId="0" applyFont="1" applyBorder="1" applyAlignment="1" applyProtection="1">
      <alignment horizontal="center" vertical="center" shrinkToFit="1"/>
    </xf>
    <xf numFmtId="0" fontId="18" fillId="61" borderId="37" xfId="0" applyFont="1" applyFill="1" applyBorder="1" applyAlignment="1">
      <alignment horizontal="center" vertical="center" shrinkToFit="1"/>
    </xf>
    <xf numFmtId="0" fontId="18" fillId="61" borderId="183" xfId="0" applyFont="1" applyFill="1" applyBorder="1" applyAlignment="1">
      <alignment horizontal="right" vertical="center" shrinkToFit="1"/>
    </xf>
    <xf numFmtId="176" fontId="94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176" fontId="92" fillId="0" borderId="0" xfId="0" applyNumberFormat="1" applyFont="1" applyAlignment="1">
      <alignment horizontal="center" vertical="center"/>
    </xf>
    <xf numFmtId="0" fontId="6" fillId="0" borderId="174" xfId="356" applyFont="1" applyFill="1" applyBorder="1" applyAlignment="1">
      <alignment horizontal="center" vertical="center" shrinkToFit="1"/>
    </xf>
    <xf numFmtId="0" fontId="6" fillId="0" borderId="199" xfId="356" applyFont="1" applyFill="1" applyBorder="1" applyAlignment="1">
      <alignment horizontal="center" vertical="center" shrinkToFit="1"/>
    </xf>
    <xf numFmtId="0" fontId="10" fillId="0" borderId="200" xfId="356" applyFill="1" applyBorder="1" applyAlignment="1">
      <alignment horizontal="center" vertical="center" shrinkToFit="1"/>
    </xf>
    <xf numFmtId="0" fontId="10" fillId="0" borderId="201" xfId="356" applyFill="1" applyBorder="1" applyAlignment="1">
      <alignment horizontal="center" vertical="center" shrinkToFit="1"/>
    </xf>
    <xf numFmtId="0" fontId="10" fillId="0" borderId="202" xfId="356" applyFill="1" applyBorder="1" applyAlignment="1">
      <alignment horizontal="center" vertical="center" shrinkToFit="1"/>
    </xf>
    <xf numFmtId="0" fontId="10" fillId="0" borderId="203" xfId="356" applyFill="1" applyBorder="1" applyAlignment="1">
      <alignment horizontal="center" vertical="center" shrinkToFit="1"/>
    </xf>
    <xf numFmtId="0" fontId="40" fillId="0" borderId="204" xfId="356" applyFont="1" applyFill="1" applyBorder="1" applyAlignment="1">
      <alignment horizontal="center" vertical="center" shrinkToFit="1"/>
    </xf>
    <xf numFmtId="0" fontId="64" fillId="0" borderId="197" xfId="356" applyFont="1" applyFill="1" applyBorder="1" applyAlignment="1">
      <alignment horizontal="center" vertical="center" shrinkToFit="1"/>
    </xf>
    <xf numFmtId="0" fontId="6" fillId="0" borderId="205" xfId="356" applyFont="1" applyFill="1" applyBorder="1" applyAlignment="1">
      <alignment horizontal="center" vertical="center" shrinkToFit="1"/>
    </xf>
    <xf numFmtId="0" fontId="96" fillId="0" borderId="103" xfId="357" applyFont="1" applyBorder="1" applyAlignment="1">
      <alignment horizontal="center" vertical="center"/>
    </xf>
    <xf numFmtId="0" fontId="96" fillId="66" borderId="137" xfId="357" applyFont="1" applyFill="1" applyBorder="1" applyAlignment="1">
      <alignment horizontal="center" vertical="center" shrinkToFit="1"/>
    </xf>
    <xf numFmtId="0" fontId="17" fillId="0" borderId="206" xfId="0" applyFont="1" applyFill="1" applyBorder="1" applyAlignment="1">
      <alignment horizontal="center" vertical="center" shrinkToFit="1"/>
    </xf>
    <xf numFmtId="0" fontId="82" fillId="0" borderId="207" xfId="0" applyFont="1" applyBorder="1" applyAlignment="1" applyProtection="1">
      <alignment horizontal="center" vertical="center" shrinkToFit="1"/>
    </xf>
    <xf numFmtId="0" fontId="5" fillId="0" borderId="54" xfId="356" applyFont="1" applyFill="1" applyBorder="1" applyAlignment="1">
      <alignment horizontal="center" vertical="center" shrinkToFit="1"/>
    </xf>
    <xf numFmtId="0" fontId="5" fillId="0" borderId="196" xfId="356" applyFont="1" applyFill="1" applyBorder="1" applyAlignment="1">
      <alignment horizontal="center" vertical="center" shrinkToFit="1"/>
    </xf>
    <xf numFmtId="0" fontId="5" fillId="0" borderId="56" xfId="356" applyFont="1" applyFill="1" applyBorder="1" applyAlignment="1">
      <alignment horizontal="center" vertical="center" shrinkToFit="1"/>
    </xf>
    <xf numFmtId="0" fontId="5" fillId="0" borderId="201" xfId="356" applyFont="1" applyFill="1" applyBorder="1" applyAlignment="1">
      <alignment horizontal="center" vertical="center" shrinkToFit="1"/>
    </xf>
    <xf numFmtId="0" fontId="20" fillId="0" borderId="189" xfId="0" applyFont="1" applyFill="1" applyBorder="1" applyAlignment="1">
      <alignment horizontal="center" vertical="center" shrinkToFit="1"/>
    </xf>
    <xf numFmtId="0" fontId="4" fillId="0" borderId="198" xfId="356" applyFont="1" applyFill="1" applyBorder="1" applyAlignment="1">
      <alignment horizontal="center" vertical="center" shrinkToFit="1"/>
    </xf>
    <xf numFmtId="0" fontId="4" fillId="0" borderId="173" xfId="356" applyFont="1" applyFill="1" applyBorder="1" applyAlignment="1">
      <alignment horizontal="center" vertical="center" shrinkToFit="1"/>
    </xf>
    <xf numFmtId="0" fontId="4" fillId="0" borderId="199" xfId="356" applyFont="1" applyFill="1" applyBorder="1" applyAlignment="1">
      <alignment horizontal="center" vertical="center" wrapText="1" shrinkToFit="1"/>
    </xf>
    <xf numFmtId="0" fontId="82" fillId="0" borderId="208" xfId="0" applyFont="1" applyBorder="1" applyAlignment="1" applyProtection="1">
      <alignment horizontal="center" vertical="center" shrinkToFit="1"/>
    </xf>
    <xf numFmtId="0" fontId="20" fillId="0" borderId="195" xfId="0" applyFont="1" applyFill="1" applyBorder="1" applyAlignment="1">
      <alignment horizontal="center" vertical="center" shrinkToFit="1"/>
    </xf>
    <xf numFmtId="178" fontId="68" fillId="66" borderId="89" xfId="355" applyNumberFormat="1" applyFont="1" applyFill="1" applyBorder="1" applyAlignment="1">
      <alignment horizontal="center" vertical="center"/>
    </xf>
    <xf numFmtId="182" fontId="66" fillId="70" borderId="122" xfId="357" applyNumberFormat="1" applyFont="1" applyFill="1" applyBorder="1" applyAlignment="1">
      <alignment horizontal="right" vertical="center"/>
    </xf>
    <xf numFmtId="41" fontId="67" fillId="68" borderId="155" xfId="355" applyFont="1" applyFill="1" applyBorder="1" applyAlignment="1">
      <alignment vertical="center" shrinkToFit="1"/>
    </xf>
    <xf numFmtId="0" fontId="67" fillId="68" borderId="155" xfId="357" applyFont="1" applyFill="1" applyBorder="1">
      <alignment vertical="center"/>
    </xf>
    <xf numFmtId="41" fontId="67" fillId="68" borderId="209" xfId="355" applyFont="1" applyFill="1" applyBorder="1" applyAlignment="1">
      <alignment vertical="center" shrinkToFit="1"/>
    </xf>
    <xf numFmtId="182" fontId="80" fillId="0" borderId="41" xfId="0" applyNumberFormat="1" applyFont="1" applyBorder="1" applyAlignment="1" applyProtection="1">
      <alignment horizontal="center" vertical="center" shrinkToFit="1"/>
    </xf>
    <xf numFmtId="182" fontId="80" fillId="0" borderId="41" xfId="0" applyNumberFormat="1" applyFont="1" applyBorder="1" applyAlignment="1" applyProtection="1">
      <alignment horizontal="center" vertical="center" shrinkToFit="1"/>
    </xf>
    <xf numFmtId="41" fontId="97" fillId="35" borderId="172" xfId="355" applyFont="1" applyFill="1" applyBorder="1" applyAlignment="1">
      <alignment horizontal="center" vertical="center" shrinkToFit="1"/>
    </xf>
    <xf numFmtId="0" fontId="97" fillId="72" borderId="183" xfId="0" applyFont="1" applyFill="1" applyBorder="1" applyAlignment="1">
      <alignment horizontal="center" vertical="center" shrinkToFit="1"/>
    </xf>
    <xf numFmtId="0" fontId="57" fillId="75" borderId="212" xfId="0" applyFont="1" applyFill="1" applyBorder="1" applyAlignment="1">
      <alignment horizontal="center" vertical="center" shrinkToFit="1"/>
    </xf>
    <xf numFmtId="0" fontId="89" fillId="75" borderId="123" xfId="0" applyFont="1" applyFill="1" applyBorder="1">
      <alignment vertical="center"/>
    </xf>
    <xf numFmtId="0" fontId="77" fillId="75" borderId="213" xfId="0" applyFont="1" applyFill="1" applyBorder="1">
      <alignment vertical="center"/>
    </xf>
    <xf numFmtId="0" fontId="97" fillId="83" borderId="183" xfId="0" applyFont="1" applyFill="1" applyBorder="1" applyAlignment="1">
      <alignment horizontal="center" vertical="center" shrinkToFit="1"/>
    </xf>
    <xf numFmtId="0" fontId="97" fillId="75" borderId="183" xfId="0" applyFont="1" applyFill="1" applyBorder="1" applyAlignment="1">
      <alignment horizontal="center" vertical="center" shrinkToFit="1"/>
    </xf>
    <xf numFmtId="0" fontId="97" fillId="84" borderId="183" xfId="0" applyFont="1" applyFill="1" applyBorder="1" applyAlignment="1">
      <alignment horizontal="center" vertical="center" shrinkToFit="1"/>
    </xf>
    <xf numFmtId="0" fontId="97" fillId="85" borderId="183" xfId="0" applyFont="1" applyFill="1" applyBorder="1" applyAlignment="1">
      <alignment horizontal="center" vertical="center" shrinkToFit="1"/>
    </xf>
    <xf numFmtId="41" fontId="97" fillId="72" borderId="172" xfId="355" applyFont="1" applyFill="1" applyBorder="1" applyAlignment="1">
      <alignment horizontal="right" vertical="center" shrinkToFit="1"/>
    </xf>
    <xf numFmtId="41" fontId="97" fillId="73" borderId="172" xfId="355" applyFont="1" applyFill="1" applyBorder="1" applyAlignment="1">
      <alignment horizontal="right" vertical="center" shrinkToFit="1"/>
    </xf>
    <xf numFmtId="41" fontId="97" fillId="74" borderId="172" xfId="355" applyFont="1" applyFill="1" applyBorder="1" applyAlignment="1">
      <alignment horizontal="right" vertical="center" shrinkToFit="1"/>
    </xf>
    <xf numFmtId="41" fontId="18" fillId="75" borderId="172" xfId="355" applyFont="1" applyFill="1" applyBorder="1" applyAlignment="1">
      <alignment horizontal="right" vertical="center" shrinkToFit="1"/>
    </xf>
    <xf numFmtId="0" fontId="97" fillId="83" borderId="149" xfId="0" applyFont="1" applyFill="1" applyBorder="1" applyAlignment="1">
      <alignment horizontal="center" vertical="center" shrinkToFit="1"/>
    </xf>
    <xf numFmtId="0" fontId="79" fillId="0" borderId="207" xfId="0" applyFont="1" applyBorder="1" applyAlignment="1" applyProtection="1">
      <alignment horizontal="center" vertical="center" shrinkToFit="1"/>
    </xf>
    <xf numFmtId="0" fontId="79" fillId="0" borderId="181" xfId="0" applyFont="1" applyBorder="1" applyAlignment="1" applyProtection="1">
      <alignment horizontal="center" vertical="center" shrinkToFit="1"/>
    </xf>
    <xf numFmtId="0" fontId="82" fillId="0" borderId="218" xfId="0" applyFont="1" applyBorder="1" applyAlignment="1" applyProtection="1">
      <alignment horizontal="center" vertical="center" shrinkToFit="1"/>
    </xf>
    <xf numFmtId="0" fontId="79" fillId="0" borderId="182" xfId="0" applyFont="1" applyBorder="1" applyAlignment="1" applyProtection="1">
      <alignment horizontal="center" vertical="center" shrinkToFit="1"/>
    </xf>
    <xf numFmtId="0" fontId="82" fillId="0" borderId="182" xfId="0" applyFont="1" applyBorder="1" applyAlignment="1" applyProtection="1">
      <alignment horizontal="center" vertical="center" shrinkToFit="1"/>
    </xf>
    <xf numFmtId="182" fontId="82" fillId="0" borderId="182" xfId="0" applyNumberFormat="1" applyFont="1" applyBorder="1" applyAlignment="1" applyProtection="1">
      <alignment horizontal="center" vertical="center" shrinkToFit="1"/>
    </xf>
    <xf numFmtId="0" fontId="20" fillId="0" borderId="219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top" shrinkToFit="1"/>
    </xf>
    <xf numFmtId="0" fontId="82" fillId="0" borderId="221" xfId="0" applyFont="1" applyBorder="1" applyAlignment="1" applyProtection="1">
      <alignment horizontal="center" vertical="center" shrinkToFit="1"/>
    </xf>
    <xf numFmtId="0" fontId="82" fillId="0" borderId="222" xfId="0" applyFont="1" applyBorder="1" applyAlignment="1" applyProtection="1">
      <alignment horizontal="center" vertical="center" shrinkToFit="1"/>
    </xf>
    <xf numFmtId="0" fontId="79" fillId="0" borderId="36" xfId="0" applyFont="1" applyBorder="1" applyAlignment="1" applyProtection="1">
      <alignment horizontal="center" vertical="center" shrinkToFit="1"/>
    </xf>
    <xf numFmtId="0" fontId="79" fillId="0" borderId="44" xfId="0" applyFont="1" applyBorder="1" applyAlignment="1" applyProtection="1">
      <alignment horizontal="center" vertical="center" shrinkToFit="1"/>
    </xf>
    <xf numFmtId="0" fontId="82" fillId="0" borderId="36" xfId="0" applyFont="1" applyBorder="1" applyAlignment="1" applyProtection="1">
      <alignment horizontal="center" vertical="center" shrinkToFit="1"/>
    </xf>
    <xf numFmtId="0" fontId="82" fillId="0" borderId="44" xfId="0" applyFont="1" applyBorder="1" applyAlignment="1" applyProtection="1">
      <alignment horizontal="center" vertical="center" shrinkToFit="1"/>
    </xf>
    <xf numFmtId="182" fontId="82" fillId="0" borderId="36" xfId="0" applyNumberFormat="1" applyFont="1" applyBorder="1" applyAlignment="1" applyProtection="1">
      <alignment horizontal="center" vertical="center" shrinkToFit="1"/>
    </xf>
    <xf numFmtId="182" fontId="82" fillId="0" borderId="44" xfId="0" applyNumberFormat="1" applyFont="1" applyBorder="1" applyAlignment="1" applyProtection="1">
      <alignment horizontal="center" vertical="center" shrinkToFit="1"/>
    </xf>
    <xf numFmtId="0" fontId="20" fillId="0" borderId="223" xfId="0" applyFont="1" applyFill="1" applyBorder="1" applyAlignment="1">
      <alignment horizontal="center" vertical="center" shrinkToFit="1"/>
    </xf>
    <xf numFmtId="0" fontId="20" fillId="0" borderId="224" xfId="0" applyFont="1" applyFill="1" applyBorder="1" applyAlignment="1">
      <alignment horizontal="center" vertical="center" shrinkToFit="1"/>
    </xf>
    <xf numFmtId="0" fontId="91" fillId="0" borderId="225" xfId="0" applyFont="1" applyBorder="1" applyAlignment="1">
      <alignment horizontal="center" vertical="center" wrapText="1"/>
    </xf>
    <xf numFmtId="0" fontId="91" fillId="0" borderId="193" xfId="0" applyFont="1" applyBorder="1" applyAlignment="1">
      <alignment horizontal="center" vertical="center" wrapText="1"/>
    </xf>
    <xf numFmtId="0" fontId="91" fillId="0" borderId="193" xfId="0" applyFont="1" applyFill="1" applyBorder="1" applyAlignment="1">
      <alignment horizontal="center" vertical="center" wrapText="1"/>
    </xf>
    <xf numFmtId="0" fontId="76" fillId="0" borderId="226" xfId="356" applyFont="1" applyFill="1" applyBorder="1" applyAlignment="1">
      <alignment horizontal="center" vertical="center" shrinkToFit="1"/>
    </xf>
    <xf numFmtId="0" fontId="79" fillId="0" borderId="208" xfId="0" applyFont="1" applyBorder="1" applyAlignment="1" applyProtection="1">
      <alignment horizontal="center" vertical="center" shrinkToFit="1"/>
    </xf>
    <xf numFmtId="0" fontId="79" fillId="0" borderId="218" xfId="0" applyFont="1" applyBorder="1" applyAlignment="1" applyProtection="1">
      <alignment horizontal="center" vertical="center" shrinkToFit="1"/>
    </xf>
    <xf numFmtId="0" fontId="79" fillId="0" borderId="221" xfId="0" applyFont="1" applyBorder="1" applyAlignment="1" applyProtection="1">
      <alignment horizontal="center" vertical="center" shrinkToFit="1"/>
    </xf>
    <xf numFmtId="0" fontId="79" fillId="0" borderId="222" xfId="0" applyFont="1" applyBorder="1" applyAlignment="1" applyProtection="1">
      <alignment horizontal="center" vertical="center" shrinkToFit="1"/>
    </xf>
    <xf numFmtId="0" fontId="3" fillId="0" borderId="198" xfId="356" applyFont="1" applyFill="1" applyBorder="1" applyAlignment="1">
      <alignment horizontal="center" vertical="center" shrinkToFit="1"/>
    </xf>
    <xf numFmtId="0" fontId="3" fillId="0" borderId="199" xfId="356" applyFont="1" applyFill="1" applyBorder="1" applyAlignment="1">
      <alignment horizontal="center" vertical="center" shrinkToFit="1"/>
    </xf>
    <xf numFmtId="0" fontId="3" fillId="0" borderId="196" xfId="356" applyFont="1" applyFill="1" applyBorder="1" applyAlignment="1">
      <alignment horizontal="center" vertical="center" shrinkToFit="1"/>
    </xf>
    <xf numFmtId="0" fontId="91" fillId="0" borderId="0" xfId="0" applyFont="1" applyFill="1" applyBorder="1" applyAlignment="1">
      <alignment horizontal="center" vertical="center" wrapText="1"/>
    </xf>
    <xf numFmtId="176" fontId="95" fillId="0" borderId="0" xfId="0" applyNumberFormat="1" applyFont="1" applyFill="1" applyBorder="1" applyAlignment="1">
      <alignment horizontal="center" vertical="center" wrapText="1"/>
    </xf>
    <xf numFmtId="176" fontId="93" fillId="0" borderId="0" xfId="0" applyNumberFormat="1" applyFont="1" applyFill="1" applyAlignment="1">
      <alignment horizontal="center" vertical="center"/>
    </xf>
    <xf numFmtId="0" fontId="2" fillId="0" borderId="55" xfId="356" applyFont="1" applyFill="1" applyBorder="1" applyAlignment="1">
      <alignment horizontal="center" vertical="center" shrinkToFit="1"/>
    </xf>
    <xf numFmtId="0" fontId="2" fillId="0" borderId="196" xfId="356" applyFont="1" applyFill="1" applyBorder="1" applyAlignment="1">
      <alignment horizontal="center" vertical="center" shrinkToFit="1"/>
    </xf>
    <xf numFmtId="0" fontId="2" fillId="0" borderId="198" xfId="356" applyFont="1" applyFill="1" applyBorder="1" applyAlignment="1">
      <alignment horizontal="center" vertical="center" shrinkToFit="1"/>
    </xf>
    <xf numFmtId="0" fontId="2" fillId="0" borderId="199" xfId="356" applyFont="1" applyFill="1" applyBorder="1" applyAlignment="1">
      <alignment horizontal="center" vertical="center" shrinkToFit="1"/>
    </xf>
    <xf numFmtId="0" fontId="82" fillId="0" borderId="233" xfId="0" applyFont="1" applyBorder="1" applyAlignment="1" applyProtection="1">
      <alignment horizontal="center" vertical="center" shrinkToFit="1"/>
    </xf>
    <xf numFmtId="0" fontId="82" fillId="0" borderId="234" xfId="0" applyFont="1" applyBorder="1" applyAlignment="1" applyProtection="1">
      <alignment horizontal="center" vertical="center" shrinkToFit="1"/>
    </xf>
    <xf numFmtId="0" fontId="82" fillId="0" borderId="235" xfId="0" applyFont="1" applyBorder="1" applyAlignment="1" applyProtection="1">
      <alignment horizontal="center" vertical="center" shrinkToFit="1"/>
    </xf>
    <xf numFmtId="182" fontId="80" fillId="0" borderId="234" xfId="0" applyNumberFormat="1" applyFont="1" applyBorder="1" applyAlignment="1" applyProtection="1">
      <alignment horizontal="center" vertical="center" shrinkToFit="1"/>
    </xf>
    <xf numFmtId="182" fontId="80" fillId="0" borderId="236" xfId="0" applyNumberFormat="1" applyFont="1" applyBorder="1" applyAlignment="1" applyProtection="1">
      <alignment horizontal="center" vertical="center" shrinkToFit="1"/>
    </xf>
    <xf numFmtId="182" fontId="80" fillId="0" borderId="235" xfId="0" applyNumberFormat="1" applyFont="1" applyBorder="1" applyAlignment="1" applyProtection="1">
      <alignment horizontal="center" vertical="center" shrinkToFit="1"/>
    </xf>
    <xf numFmtId="182" fontId="80" fillId="0" borderId="237" xfId="0" applyNumberFormat="1" applyFont="1" applyBorder="1" applyAlignment="1" applyProtection="1">
      <alignment horizontal="center" vertical="center" shrinkToFit="1"/>
    </xf>
    <xf numFmtId="182" fontId="80" fillId="0" borderId="233" xfId="0" applyNumberFormat="1" applyFont="1" applyBorder="1" applyAlignment="1" applyProtection="1">
      <alignment horizontal="center" vertical="center" shrinkToFit="1"/>
    </xf>
    <xf numFmtId="182" fontId="80" fillId="0" borderId="238" xfId="0" applyNumberFormat="1" applyFont="1" applyBorder="1" applyAlignment="1" applyProtection="1">
      <alignment horizontal="center" vertical="center" shrinkToFit="1"/>
    </xf>
    <xf numFmtId="182" fontId="80" fillId="0" borderId="36" xfId="0" applyNumberFormat="1" applyFont="1" applyBorder="1" applyAlignment="1" applyProtection="1">
      <alignment horizontal="center" vertical="center" shrinkToFit="1"/>
    </xf>
    <xf numFmtId="182" fontId="80" fillId="0" borderId="44" xfId="0" applyNumberFormat="1" applyFont="1" applyBorder="1" applyAlignment="1" applyProtection="1">
      <alignment horizontal="center" vertical="center" shrinkToFit="1"/>
    </xf>
    <xf numFmtId="182" fontId="80" fillId="0" borderId="182" xfId="0" applyNumberFormat="1" applyFont="1" applyBorder="1" applyAlignment="1" applyProtection="1">
      <alignment horizontal="center" vertical="center" shrinkToFit="1"/>
    </xf>
    <xf numFmtId="182" fontId="80" fillId="0" borderId="181" xfId="0" applyNumberFormat="1" applyFont="1" applyBorder="1" applyAlignment="1" applyProtection="1">
      <alignment horizontal="center" vertical="center" shrinkToFit="1"/>
    </xf>
    <xf numFmtId="182" fontId="80" fillId="0" borderId="239" xfId="0" applyNumberFormat="1" applyFont="1" applyBorder="1" applyAlignment="1" applyProtection="1">
      <alignment horizontal="center" vertical="center" shrinkToFit="1"/>
    </xf>
    <xf numFmtId="176" fontId="98" fillId="78" borderId="0" xfId="0" applyNumberFormat="1" applyFont="1" applyFill="1" applyAlignment="1">
      <alignment horizontal="center" vertical="center"/>
    </xf>
    <xf numFmtId="176" fontId="100" fillId="75" borderId="41" xfId="0" applyNumberFormat="1" applyFont="1" applyFill="1" applyBorder="1" applyAlignment="1">
      <alignment horizontal="center" vertical="center" wrapText="1"/>
    </xf>
    <xf numFmtId="176" fontId="101" fillId="75" borderId="182" xfId="0" applyNumberFormat="1" applyFont="1" applyFill="1" applyBorder="1" applyAlignment="1">
      <alignment horizontal="center" vertical="center" wrapText="1"/>
    </xf>
    <xf numFmtId="176" fontId="101" fillId="75" borderId="41" xfId="0" applyNumberFormat="1" applyFont="1" applyFill="1" applyBorder="1" applyAlignment="1">
      <alignment horizontal="center" vertical="center" wrapText="1"/>
    </xf>
    <xf numFmtId="0" fontId="21" fillId="0" borderId="194" xfId="0" applyFont="1" applyBorder="1" applyAlignment="1">
      <alignment horizontal="center" vertical="center" wrapText="1"/>
    </xf>
    <xf numFmtId="176" fontId="101" fillId="82" borderId="41" xfId="0" applyNumberFormat="1" applyFont="1" applyFill="1" applyBorder="1" applyAlignment="1">
      <alignment horizontal="center" vertical="center" wrapText="1"/>
    </xf>
    <xf numFmtId="176" fontId="101" fillId="81" borderId="41" xfId="0" applyNumberFormat="1" applyFont="1" applyFill="1" applyBorder="1" applyAlignment="1">
      <alignment horizontal="center" vertical="center" wrapText="1"/>
    </xf>
    <xf numFmtId="176" fontId="101" fillId="80" borderId="41" xfId="0" applyNumberFormat="1" applyFont="1" applyFill="1" applyBorder="1" applyAlignment="1">
      <alignment horizontal="center" vertical="center" wrapText="1"/>
    </xf>
    <xf numFmtId="176" fontId="101" fillId="0" borderId="182" xfId="0" applyNumberFormat="1" applyFont="1" applyBorder="1" applyAlignment="1">
      <alignment horizontal="center" vertical="center" wrapText="1"/>
    </xf>
    <xf numFmtId="0" fontId="21" fillId="0" borderId="194" xfId="0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>
      <alignment vertical="center"/>
    </xf>
    <xf numFmtId="176" fontId="67" fillId="0" borderId="0" xfId="0" applyNumberFormat="1" applyFont="1" applyAlignment="1">
      <alignment horizontal="right" vertical="center"/>
    </xf>
    <xf numFmtId="176" fontId="67" fillId="0" borderId="0" xfId="0" applyNumberFormat="1" applyFont="1" applyAlignment="1">
      <alignment horizontal="center" vertical="center"/>
    </xf>
    <xf numFmtId="176" fontId="101" fillId="0" borderId="23" xfId="0" applyNumberFormat="1" applyFont="1" applyFill="1" applyBorder="1" applyAlignment="1">
      <alignment horizontal="center" vertical="center" wrapText="1"/>
    </xf>
    <xf numFmtId="176" fontId="101" fillId="0" borderId="21" xfId="0" applyNumberFormat="1" applyFont="1" applyFill="1" applyBorder="1" applyAlignment="1">
      <alignment horizontal="center" vertical="center" wrapText="1"/>
    </xf>
    <xf numFmtId="176" fontId="101" fillId="0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101" fillId="0" borderId="36" xfId="0" applyNumberFormat="1" applyFont="1" applyFill="1" applyBorder="1" applyAlignment="1">
      <alignment horizontal="center" vertical="center" wrapText="1"/>
    </xf>
    <xf numFmtId="176" fontId="101" fillId="0" borderId="44" xfId="0" applyNumberFormat="1" applyFont="1" applyFill="1" applyBorder="1" applyAlignment="1">
      <alignment horizontal="center" vertical="center" wrapText="1"/>
    </xf>
    <xf numFmtId="176" fontId="101" fillId="70" borderId="45" xfId="0" applyNumberFormat="1" applyFont="1" applyFill="1" applyBorder="1" applyAlignment="1">
      <alignment horizontal="center" vertical="center" wrapText="1"/>
    </xf>
    <xf numFmtId="176" fontId="101" fillId="70" borderId="46" xfId="0" applyNumberFormat="1" applyFont="1" applyFill="1" applyBorder="1" applyAlignment="1">
      <alignment horizontal="center" vertical="center" wrapText="1"/>
    </xf>
    <xf numFmtId="176" fontId="101" fillId="70" borderId="47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176" fontId="98" fillId="76" borderId="0" xfId="0" applyNumberFormat="1" applyFont="1" applyFill="1" applyAlignment="1">
      <alignment horizontal="center" vertical="center"/>
    </xf>
    <xf numFmtId="176" fontId="98" fillId="77" borderId="0" xfId="0" applyNumberFormat="1" applyFont="1" applyFill="1" applyAlignment="1">
      <alignment horizontal="center" vertical="center"/>
    </xf>
    <xf numFmtId="176" fontId="98" fillId="79" borderId="0" xfId="0" applyNumberFormat="1" applyFont="1" applyFill="1" applyAlignment="1">
      <alignment horizontal="center" vertical="center"/>
    </xf>
    <xf numFmtId="176" fontId="101" fillId="0" borderId="41" xfId="0" applyNumberFormat="1" applyFont="1" applyBorder="1" applyAlignment="1">
      <alignment horizontal="center" vertical="center" wrapText="1"/>
    </xf>
    <xf numFmtId="0" fontId="0" fillId="33" borderId="0" xfId="356" applyFont="1" applyFill="1" applyAlignment="1">
      <alignment horizontal="left" vertical="center" shrinkToFit="1"/>
    </xf>
    <xf numFmtId="0" fontId="8" fillId="33" borderId="0" xfId="356" applyFont="1" applyFill="1" applyAlignment="1">
      <alignment horizontal="left" vertical="center" shrinkToFit="1"/>
    </xf>
    <xf numFmtId="0" fontId="62" fillId="33" borderId="0" xfId="356" applyFont="1" applyFill="1" applyAlignment="1">
      <alignment horizontal="left" vertical="center" shrinkToFit="1"/>
    </xf>
    <xf numFmtId="0" fontId="85" fillId="33" borderId="0" xfId="356" applyFont="1" applyFill="1" applyAlignment="1">
      <alignment horizontal="left" vertical="center" shrinkToFit="1"/>
    </xf>
    <xf numFmtId="0" fontId="6" fillId="0" borderId="61" xfId="356" applyFont="1" applyFill="1" applyBorder="1" applyAlignment="1">
      <alignment horizontal="center" vertical="center" shrinkToFit="1"/>
    </xf>
    <xf numFmtId="0" fontId="9" fillId="0" borderId="197" xfId="356" applyFont="1" applyFill="1" applyBorder="1" applyAlignment="1">
      <alignment horizontal="center" vertical="center" shrinkToFit="1"/>
    </xf>
    <xf numFmtId="0" fontId="9" fillId="0" borderId="62" xfId="356" applyFont="1" applyFill="1" applyBorder="1" applyAlignment="1">
      <alignment horizontal="center" vertical="center" shrinkToFit="1"/>
    </xf>
    <xf numFmtId="0" fontId="2" fillId="0" borderId="16" xfId="356" applyFont="1" applyFill="1" applyBorder="1" applyAlignment="1">
      <alignment horizontal="center" vertical="center" shrinkToFit="1"/>
    </xf>
    <xf numFmtId="0" fontId="10" fillId="0" borderId="16" xfId="356" applyFill="1" applyBorder="1" applyAlignment="1">
      <alignment horizontal="center" vertical="center" shrinkToFit="1"/>
    </xf>
    <xf numFmtId="0" fontId="10" fillId="0" borderId="15" xfId="356" applyFill="1" applyBorder="1" applyAlignment="1">
      <alignment horizontal="center" vertical="center" shrinkToFit="1"/>
    </xf>
    <xf numFmtId="0" fontId="63" fillId="0" borderId="0" xfId="356" applyFont="1" applyFill="1" applyAlignment="1">
      <alignment horizontal="center" vertical="center" shrinkToFit="1"/>
    </xf>
    <xf numFmtId="0" fontId="10" fillId="67" borderId="20" xfId="356" applyFill="1" applyBorder="1" applyAlignment="1">
      <alignment horizontal="center" vertical="center" shrinkToFit="1"/>
    </xf>
    <xf numFmtId="0" fontId="10" fillId="67" borderId="25" xfId="356" applyFill="1" applyBorder="1" applyAlignment="1">
      <alignment horizontal="center" vertical="center" shrinkToFit="1"/>
    </xf>
    <xf numFmtId="0" fontId="10" fillId="67" borderId="34" xfId="356" applyFill="1" applyBorder="1" applyAlignment="1">
      <alignment horizontal="center" vertical="center" shrinkToFit="1"/>
    </xf>
    <xf numFmtId="0" fontId="10" fillId="67" borderId="10" xfId="356" applyFill="1" applyBorder="1" applyAlignment="1">
      <alignment horizontal="center" vertical="center" shrinkToFit="1"/>
    </xf>
    <xf numFmtId="0" fontId="10" fillId="67" borderId="16" xfId="356" applyFill="1" applyBorder="1" applyAlignment="1">
      <alignment horizontal="center" vertical="center" shrinkToFit="1"/>
    </xf>
    <xf numFmtId="0" fontId="10" fillId="67" borderId="23" xfId="356" applyFill="1" applyBorder="1" applyAlignment="1">
      <alignment horizontal="center" vertical="center" shrinkToFit="1"/>
    </xf>
    <xf numFmtId="0" fontId="10" fillId="67" borderId="21" xfId="356" applyFill="1" applyBorder="1" applyAlignment="1">
      <alignment horizontal="center" vertical="center" shrinkToFit="1"/>
    </xf>
    <xf numFmtId="0" fontId="10" fillId="67" borderId="180" xfId="356" applyFill="1" applyBorder="1" applyAlignment="1">
      <alignment horizontal="center" vertical="center" shrinkToFit="1"/>
    </xf>
    <xf numFmtId="0" fontId="10" fillId="67" borderId="22" xfId="356" applyFill="1" applyBorder="1" applyAlignment="1">
      <alignment horizontal="center" vertical="center" shrinkToFit="1"/>
    </xf>
    <xf numFmtId="0" fontId="10" fillId="67" borderId="36" xfId="356" applyFill="1" applyBorder="1" applyAlignment="1">
      <alignment horizontal="center" vertical="center" shrinkToFit="1"/>
    </xf>
    <xf numFmtId="0" fontId="10" fillId="67" borderId="38" xfId="356" applyFill="1" applyBorder="1" applyAlignment="1">
      <alignment horizontal="center" vertical="center" shrinkToFit="1"/>
    </xf>
    <xf numFmtId="0" fontId="10" fillId="67" borderId="41" xfId="356" applyFill="1" applyBorder="1" applyAlignment="1">
      <alignment horizontal="center" vertical="center" shrinkToFit="1"/>
    </xf>
    <xf numFmtId="0" fontId="10" fillId="67" borderId="49" xfId="356" applyFill="1" applyBorder="1" applyAlignment="1">
      <alignment horizontal="center" vertical="center" shrinkToFit="1"/>
    </xf>
    <xf numFmtId="0" fontId="40" fillId="67" borderId="44" xfId="356" applyFont="1" applyFill="1" applyBorder="1" applyAlignment="1">
      <alignment horizontal="center" vertical="center" shrinkToFit="1"/>
    </xf>
    <xf numFmtId="0" fontId="40" fillId="67" borderId="53" xfId="356" applyFont="1" applyFill="1" applyBorder="1" applyAlignment="1">
      <alignment horizontal="center" vertical="center" shrinkToFit="1"/>
    </xf>
    <xf numFmtId="0" fontId="84" fillId="67" borderId="181" xfId="356" applyFont="1" applyFill="1" applyBorder="1" applyAlignment="1">
      <alignment horizontal="center" vertical="center" shrinkToFit="1"/>
    </xf>
    <xf numFmtId="0" fontId="24" fillId="67" borderId="193" xfId="356" applyFont="1" applyFill="1" applyBorder="1" applyAlignment="1">
      <alignment horizontal="center" vertical="center" shrinkToFit="1"/>
    </xf>
    <xf numFmtId="0" fontId="24" fillId="67" borderId="182" xfId="356" applyFont="1" applyFill="1" applyBorder="1" applyAlignment="1">
      <alignment horizontal="center" vertical="center" shrinkToFit="1"/>
    </xf>
    <xf numFmtId="0" fontId="97" fillId="74" borderId="184" xfId="0" applyFont="1" applyFill="1" applyBorder="1" applyAlignment="1">
      <alignment horizontal="center" vertical="center" shrinkToFit="1"/>
    </xf>
    <xf numFmtId="0" fontId="0" fillId="74" borderId="39" xfId="0" applyFont="1" applyFill="1" applyBorder="1">
      <alignment vertical="center"/>
    </xf>
    <xf numFmtId="0" fontId="0" fillId="74" borderId="211" xfId="0" applyFont="1" applyFill="1" applyBorder="1">
      <alignment vertical="center"/>
    </xf>
    <xf numFmtId="0" fontId="79" fillId="69" borderId="0" xfId="0" applyFont="1" applyFill="1" applyBorder="1" applyAlignment="1" applyProtection="1">
      <alignment horizontal="left" vertical="center" wrapText="1" shrinkToFit="1"/>
    </xf>
    <xf numFmtId="0" fontId="57" fillId="61" borderId="185" xfId="0" applyFont="1" applyFill="1" applyBorder="1" applyAlignment="1">
      <alignment horizontal="center" vertical="center" shrinkToFit="1"/>
    </xf>
    <xf numFmtId="0" fontId="57" fillId="61" borderId="186" xfId="0" applyFont="1" applyFill="1" applyBorder="1" applyAlignment="1">
      <alignment horizontal="center" vertical="center" shrinkToFit="1"/>
    </xf>
    <xf numFmtId="0" fontId="57" fillId="61" borderId="2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top" wrapText="1" shrinkToFit="1"/>
    </xf>
    <xf numFmtId="0" fontId="19" fillId="0" borderId="25" xfId="0" applyFont="1" applyFill="1" applyBorder="1" applyAlignment="1">
      <alignment horizontal="center" vertical="top" shrinkToFit="1"/>
    </xf>
    <xf numFmtId="0" fontId="19" fillId="0" borderId="220" xfId="0" applyFont="1" applyFill="1" applyBorder="1" applyAlignment="1">
      <alignment horizontal="center" vertical="top" wrapText="1" shrinkToFit="1"/>
    </xf>
    <xf numFmtId="0" fontId="17" fillId="34" borderId="12" xfId="0" applyNumberFormat="1" applyFont="1" applyFill="1" applyBorder="1" applyAlignment="1">
      <alignment horizontal="center" vertical="center" shrinkToFit="1"/>
    </xf>
    <xf numFmtId="0" fontId="61" fillId="0" borderId="13" xfId="0" applyFont="1" applyBorder="1">
      <alignment vertical="center"/>
    </xf>
    <xf numFmtId="0" fontId="61" fillId="0" borderId="14" xfId="0" applyFont="1" applyBorder="1">
      <alignment vertical="center"/>
    </xf>
    <xf numFmtId="0" fontId="17" fillId="34" borderId="13" xfId="0" applyNumberFormat="1" applyFont="1" applyFill="1" applyBorder="1" applyAlignment="1">
      <alignment horizontal="center" vertical="center" shrinkToFit="1"/>
    </xf>
    <xf numFmtId="0" fontId="97" fillId="73" borderId="184" xfId="0" applyFont="1" applyFill="1" applyBorder="1" applyAlignment="1">
      <alignment horizontal="center" vertical="center" shrinkToFit="1"/>
    </xf>
    <xf numFmtId="0" fontId="0" fillId="73" borderId="39" xfId="0" applyFont="1" applyFill="1" applyBorder="1">
      <alignment vertical="center"/>
    </xf>
    <xf numFmtId="0" fontId="0" fillId="73" borderId="211" xfId="0" applyFont="1" applyFill="1" applyBorder="1">
      <alignment vertical="center"/>
    </xf>
    <xf numFmtId="0" fontId="97" fillId="83" borderId="188" xfId="0" applyFont="1" applyFill="1" applyBorder="1" applyAlignment="1">
      <alignment horizontal="center" vertical="center" shrinkToFit="1"/>
    </xf>
    <xf numFmtId="0" fontId="0" fillId="83" borderId="150" xfId="0" applyFont="1" applyFill="1" applyBorder="1">
      <alignment vertical="center"/>
    </xf>
    <xf numFmtId="0" fontId="0" fillId="83" borderId="210" xfId="0" applyFont="1" applyFill="1" applyBorder="1">
      <alignment vertical="center"/>
    </xf>
    <xf numFmtId="0" fontId="87" fillId="0" borderId="0" xfId="0" applyFont="1" applyAlignment="1">
      <alignment horizontal="center" vertical="center" shrinkToFit="1"/>
    </xf>
    <xf numFmtId="0" fontId="18" fillId="34" borderId="10" xfId="0" applyFont="1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19" fillId="0" borderId="215" xfId="0" applyFont="1" applyFill="1" applyBorder="1" applyAlignment="1">
      <alignment horizontal="center" vertical="top" shrinkToFit="1"/>
    </xf>
    <xf numFmtId="0" fontId="19" fillId="0" borderId="216" xfId="0" applyFont="1" applyFill="1" applyBorder="1" applyAlignment="1">
      <alignment horizontal="center" vertical="top" shrinkToFit="1"/>
    </xf>
    <xf numFmtId="0" fontId="0" fillId="0" borderId="216" xfId="0" applyBorder="1">
      <alignment vertical="center"/>
    </xf>
    <xf numFmtId="0" fontId="0" fillId="0" borderId="217" xfId="0" applyBorder="1">
      <alignment vertical="center"/>
    </xf>
    <xf numFmtId="0" fontId="97" fillId="72" borderId="184" xfId="0" applyFont="1" applyFill="1" applyBorder="1" applyAlignment="1">
      <alignment horizontal="center" vertical="center" shrinkToFit="1"/>
    </xf>
    <xf numFmtId="0" fontId="0" fillId="72" borderId="39" xfId="0" applyFont="1" applyFill="1" applyBorder="1">
      <alignment vertical="center"/>
    </xf>
    <xf numFmtId="0" fontId="0" fillId="72" borderId="211" xfId="0" applyFont="1" applyFill="1" applyBorder="1">
      <alignment vertical="center"/>
    </xf>
    <xf numFmtId="0" fontId="79" fillId="69" borderId="171" xfId="0" applyFont="1" applyFill="1" applyBorder="1" applyAlignment="1" applyProtection="1">
      <alignment horizontal="center" vertical="center" shrinkToFit="1"/>
    </xf>
    <xf numFmtId="0" fontId="17" fillId="34" borderId="10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17" fillId="33" borderId="123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7" fillId="34" borderId="123" xfId="0" applyFont="1" applyFill="1" applyBorder="1" applyAlignment="1">
      <alignment horizontal="center" vertical="center" shrinkToFit="1"/>
    </xf>
    <xf numFmtId="0" fontId="88" fillId="75" borderId="0" xfId="0" applyFont="1" applyFill="1" applyBorder="1" applyAlignment="1" applyProtection="1">
      <alignment horizontal="center" vertical="center" wrapText="1"/>
    </xf>
    <xf numFmtId="182" fontId="80" fillId="75" borderId="41" xfId="0" applyNumberFormat="1" applyFont="1" applyFill="1" applyBorder="1" applyAlignment="1" applyProtection="1">
      <alignment horizontal="center" vertical="center" shrinkToFit="1"/>
    </xf>
    <xf numFmtId="182" fontId="80" fillId="0" borderId="41" xfId="0" applyNumberFormat="1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97" fillId="35" borderId="188" xfId="0" applyFont="1" applyFill="1" applyBorder="1" applyAlignment="1">
      <alignment horizontal="center" vertical="center" shrinkToFit="1"/>
    </xf>
    <xf numFmtId="0" fontId="0" fillId="0" borderId="150" xfId="0" applyFont="1" applyBorder="1">
      <alignment vertical="center"/>
    </xf>
    <xf numFmtId="0" fontId="0" fillId="0" borderId="210" xfId="0" applyFont="1" applyBorder="1">
      <alignment vertical="center"/>
    </xf>
    <xf numFmtId="0" fontId="66" fillId="66" borderId="130" xfId="357" applyFont="1" applyFill="1" applyBorder="1" applyAlignment="1">
      <alignment horizontal="center" vertical="center"/>
    </xf>
    <xf numFmtId="0" fontId="66" fillId="66" borderId="0" xfId="357" applyFont="1" applyFill="1" applyBorder="1" applyAlignment="1">
      <alignment horizontal="center" vertical="center"/>
    </xf>
    <xf numFmtId="0" fontId="68" fillId="66" borderId="89" xfId="357" applyFont="1" applyFill="1" applyBorder="1" applyAlignment="1">
      <alignment horizontal="center" vertical="center"/>
    </xf>
    <xf numFmtId="0" fontId="68" fillId="66" borderId="90" xfId="357" applyFont="1" applyFill="1" applyBorder="1" applyAlignment="1">
      <alignment horizontal="center" vertical="center"/>
    </xf>
    <xf numFmtId="0" fontId="68" fillId="66" borderId="91" xfId="357" applyFont="1" applyFill="1" applyBorder="1" applyAlignment="1">
      <alignment horizontal="center" vertical="center"/>
    </xf>
    <xf numFmtId="0" fontId="65" fillId="0" borderId="0" xfId="357" applyFont="1" applyAlignment="1">
      <alignment horizontal="center" vertical="center"/>
    </xf>
    <xf numFmtId="0" fontId="68" fillId="66" borderId="71" xfId="357" applyFont="1" applyFill="1" applyBorder="1" applyAlignment="1">
      <alignment horizontal="center" vertical="center"/>
    </xf>
    <xf numFmtId="0" fontId="68" fillId="66" borderId="82" xfId="357" applyFont="1" applyFill="1" applyBorder="1" applyAlignment="1">
      <alignment horizontal="center" vertical="center"/>
    </xf>
    <xf numFmtId="0" fontId="68" fillId="66" borderId="72" xfId="357" applyFont="1" applyFill="1" applyBorder="1" applyAlignment="1">
      <alignment horizontal="center" vertical="center"/>
    </xf>
    <xf numFmtId="0" fontId="68" fillId="66" borderId="73" xfId="357" applyFont="1" applyFill="1" applyBorder="1" applyAlignment="1">
      <alignment horizontal="center" vertical="center"/>
    </xf>
    <xf numFmtId="0" fontId="68" fillId="66" borderId="74" xfId="357" applyFont="1" applyFill="1" applyBorder="1" applyAlignment="1">
      <alignment horizontal="center" vertical="center"/>
    </xf>
    <xf numFmtId="178" fontId="68" fillId="66" borderId="75" xfId="355" applyNumberFormat="1" applyFont="1" applyFill="1" applyBorder="1" applyAlignment="1">
      <alignment horizontal="center" vertical="center"/>
    </xf>
    <xf numFmtId="178" fontId="68" fillId="66" borderId="76" xfId="355" applyNumberFormat="1" applyFont="1" applyFill="1" applyBorder="1" applyAlignment="1">
      <alignment horizontal="center" vertical="center"/>
    </xf>
    <xf numFmtId="178" fontId="68" fillId="66" borderId="77" xfId="355" applyNumberFormat="1" applyFont="1" applyFill="1" applyBorder="1" applyAlignment="1">
      <alignment horizontal="center" vertical="center"/>
    </xf>
    <xf numFmtId="178" fontId="68" fillId="66" borderId="80" xfId="355" applyNumberFormat="1" applyFont="1" applyFill="1" applyBorder="1" applyAlignment="1">
      <alignment horizontal="center" vertical="center"/>
    </xf>
    <xf numFmtId="178" fontId="68" fillId="66" borderId="78" xfId="355" applyNumberFormat="1" applyFont="1" applyFill="1" applyBorder="1" applyAlignment="1">
      <alignment horizontal="center" vertical="center"/>
    </xf>
    <xf numFmtId="178" fontId="68" fillId="66" borderId="79" xfId="355" applyNumberFormat="1" applyFont="1" applyFill="1" applyBorder="1" applyAlignment="1">
      <alignment horizontal="center" vertical="center"/>
    </xf>
    <xf numFmtId="178" fontId="69" fillId="66" borderId="81" xfId="355" applyNumberFormat="1" applyFont="1" applyFill="1" applyBorder="1" applyAlignment="1">
      <alignment horizontal="center" vertical="center"/>
    </xf>
    <xf numFmtId="178" fontId="69" fillId="66" borderId="76" xfId="355" applyNumberFormat="1" applyFont="1" applyFill="1" applyBorder="1" applyAlignment="1">
      <alignment horizontal="center" vertical="center"/>
    </xf>
    <xf numFmtId="178" fontId="69" fillId="66" borderId="24" xfId="355" applyNumberFormat="1" applyFont="1" applyFill="1" applyBorder="1" applyAlignment="1">
      <alignment horizontal="center" vertical="center"/>
    </xf>
    <xf numFmtId="41" fontId="68" fillId="66" borderId="10" xfId="355" applyFont="1" applyFill="1" applyBorder="1" applyAlignment="1">
      <alignment horizontal="center" vertical="center"/>
    </xf>
    <xf numFmtId="41" fontId="68" fillId="66" borderId="101" xfId="355" applyFont="1" applyFill="1" applyBorder="1" applyAlignment="1">
      <alignment horizontal="center" vertical="center"/>
    </xf>
    <xf numFmtId="176" fontId="67" fillId="0" borderId="228" xfId="0" applyNumberFormat="1" applyFont="1" applyBorder="1" applyAlignment="1">
      <alignment horizontal="center" vertical="center"/>
    </xf>
    <xf numFmtId="176" fontId="67" fillId="0" borderId="227" xfId="0" applyNumberFormat="1" applyFont="1" applyBorder="1" applyAlignment="1">
      <alignment horizontal="center" vertical="center"/>
    </xf>
    <xf numFmtId="176" fontId="67" fillId="0" borderId="229" xfId="0" applyNumberFormat="1" applyFont="1" applyBorder="1" applyAlignment="1">
      <alignment horizontal="center" vertical="center"/>
    </xf>
    <xf numFmtId="176" fontId="67" fillId="0" borderId="230" xfId="0" applyNumberFormat="1" applyFont="1" applyBorder="1" applyAlignment="1">
      <alignment horizontal="center" vertical="center"/>
    </xf>
    <xf numFmtId="176" fontId="67" fillId="0" borderId="231" xfId="0" applyNumberFormat="1" applyFont="1" applyBorder="1" applyAlignment="1">
      <alignment horizontal="center" vertical="center"/>
    </xf>
    <xf numFmtId="176" fontId="67" fillId="0" borderId="232" xfId="0" applyNumberFormat="1" applyFont="1" applyBorder="1" applyAlignment="1">
      <alignment horizontal="center" vertical="center"/>
    </xf>
    <xf numFmtId="176" fontId="92" fillId="0" borderId="0" xfId="0" applyNumberFormat="1" applyFont="1" applyAlignment="1">
      <alignment horizontal="center" vertical="center"/>
    </xf>
    <xf numFmtId="176" fontId="99" fillId="75" borderId="181" xfId="0" applyNumberFormat="1" applyFont="1" applyFill="1" applyBorder="1" applyAlignment="1">
      <alignment horizontal="center" vertical="center" wrapText="1"/>
    </xf>
    <xf numFmtId="176" fontId="67" fillId="0" borderId="179" xfId="0" applyNumberFormat="1" applyFont="1" applyBorder="1" applyAlignment="1">
      <alignment horizontal="center" vertical="center"/>
    </xf>
    <xf numFmtId="176" fontId="67" fillId="0" borderId="130" xfId="0" applyNumberFormat="1" applyFont="1" applyBorder="1" applyAlignment="1">
      <alignment horizontal="center" vertical="center"/>
    </xf>
    <xf numFmtId="176" fontId="67" fillId="0" borderId="48" xfId="0" applyNumberFormat="1" applyFont="1" applyBorder="1" applyAlignment="1">
      <alignment horizontal="center" vertical="center"/>
    </xf>
    <xf numFmtId="176" fontId="67" fillId="0" borderId="41" xfId="0" applyNumberFormat="1" applyFont="1" applyBorder="1" applyAlignment="1">
      <alignment horizontal="center" vertical="center"/>
    </xf>
    <xf numFmtId="176" fontId="99" fillId="75" borderId="23" xfId="0" applyNumberFormat="1" applyFont="1" applyFill="1" applyBorder="1" applyAlignment="1">
      <alignment horizontal="center" vertical="center" wrapText="1"/>
    </xf>
    <xf numFmtId="176" fontId="99" fillId="75" borderId="180" xfId="0" applyNumberFormat="1" applyFont="1" applyFill="1" applyBorder="1" applyAlignment="1">
      <alignment horizontal="center" vertical="center" wrapText="1"/>
    </xf>
    <xf numFmtId="176" fontId="99" fillId="75" borderId="21" xfId="0" applyNumberFormat="1" applyFont="1" applyFill="1" applyBorder="1" applyAlignment="1">
      <alignment horizontal="center" vertical="center" wrapText="1"/>
    </xf>
    <xf numFmtId="176" fontId="99" fillId="75" borderId="76" xfId="0" applyNumberFormat="1" applyFont="1" applyFill="1" applyBorder="1" applyAlignment="1">
      <alignment horizontal="center" vertical="center" wrapText="1"/>
    </xf>
    <xf numFmtId="176" fontId="99" fillId="75" borderId="240" xfId="0" applyNumberFormat="1" applyFont="1" applyFill="1" applyBorder="1" applyAlignment="1">
      <alignment horizontal="center" vertical="center" wrapText="1"/>
    </xf>
    <xf numFmtId="184" fontId="99" fillId="69" borderId="22" xfId="0" applyNumberFormat="1" applyFont="1" applyFill="1" applyBorder="1" applyAlignment="1">
      <alignment horizontal="center" vertical="center" wrapText="1"/>
    </xf>
    <xf numFmtId="176" fontId="99" fillId="75" borderId="36" xfId="0" applyNumberFormat="1" applyFont="1" applyFill="1" applyBorder="1" applyAlignment="1">
      <alignment horizontal="center" vertical="center" wrapText="1"/>
    </xf>
    <xf numFmtId="176" fontId="101" fillId="75" borderId="44" xfId="0" applyNumberFormat="1" applyFont="1" applyFill="1" applyBorder="1" applyAlignment="1">
      <alignment horizontal="center" vertical="center" wrapText="1"/>
    </xf>
    <xf numFmtId="176" fontId="101" fillId="0" borderId="36" xfId="0" applyNumberFormat="1" applyFont="1" applyBorder="1" applyAlignment="1">
      <alignment horizontal="center" vertical="center" wrapText="1"/>
    </xf>
    <xf numFmtId="176" fontId="102" fillId="78" borderId="0" xfId="0" applyNumberFormat="1" applyFont="1" applyFill="1" applyBorder="1" applyAlignment="1">
      <alignment horizontal="center" vertical="center"/>
    </xf>
    <xf numFmtId="176" fontId="101" fillId="0" borderId="44" xfId="0" applyNumberFormat="1" applyFont="1" applyBorder="1" applyAlignment="1">
      <alignment horizontal="center" vertical="center" wrapText="1"/>
    </xf>
    <xf numFmtId="176" fontId="102" fillId="0" borderId="0" xfId="0" applyNumberFormat="1" applyFont="1" applyFill="1" applyBorder="1" applyAlignment="1">
      <alignment horizontal="center" vertical="center"/>
    </xf>
    <xf numFmtId="176" fontId="101" fillId="0" borderId="45" xfId="0" applyNumberFormat="1" applyFont="1" applyBorder="1" applyAlignment="1">
      <alignment horizontal="center" vertical="center" wrapText="1"/>
    </xf>
    <xf numFmtId="176" fontId="101" fillId="0" borderId="241" xfId="0" applyNumberFormat="1" applyFont="1" applyFill="1" applyBorder="1" applyAlignment="1">
      <alignment horizontal="center" vertical="center" wrapText="1"/>
    </xf>
    <xf numFmtId="176" fontId="101" fillId="0" borderId="46" xfId="0" applyNumberFormat="1" applyFont="1" applyFill="1" applyBorder="1" applyAlignment="1">
      <alignment horizontal="center" vertical="center" wrapText="1"/>
    </xf>
    <xf numFmtId="176" fontId="102" fillId="0" borderId="46" xfId="0" applyNumberFormat="1" applyFont="1" applyFill="1" applyBorder="1" applyAlignment="1">
      <alignment horizontal="center" vertical="center"/>
    </xf>
    <xf numFmtId="176" fontId="102" fillId="80" borderId="46" xfId="0" applyNumberFormat="1" applyFont="1" applyFill="1" applyBorder="1" applyAlignment="1">
      <alignment horizontal="center" vertical="center"/>
    </xf>
    <xf numFmtId="176" fontId="101" fillId="80" borderId="46" xfId="0" applyNumberFormat="1" applyFont="1" applyFill="1" applyBorder="1" applyAlignment="1">
      <alignment horizontal="center" vertical="center" wrapText="1"/>
    </xf>
    <xf numFmtId="176" fontId="101" fillId="0" borderId="242" xfId="0" applyNumberFormat="1" applyFont="1" applyBorder="1" applyAlignment="1">
      <alignment horizontal="center" vertical="center" wrapText="1"/>
    </xf>
    <xf numFmtId="176" fontId="101" fillId="0" borderId="46" xfId="0" applyNumberFormat="1" applyFont="1" applyBorder="1" applyAlignment="1">
      <alignment horizontal="center" vertical="center" wrapText="1"/>
    </xf>
    <xf numFmtId="176" fontId="101" fillId="0" borderId="47" xfId="0" applyNumberFormat="1" applyFont="1" applyBorder="1" applyAlignment="1">
      <alignment horizontal="center" vertical="center" wrapText="1"/>
    </xf>
  </cellXfs>
  <cellStyles count="358">
    <cellStyle name="20% - 강조색1 2" xfId="1"/>
    <cellStyle name="20% - 강조색1 2 2" xfId="2"/>
    <cellStyle name="20% - 강조색2 2" xfId="3"/>
    <cellStyle name="20% - 강조색2 2 2" xfId="4"/>
    <cellStyle name="20% - 강조색3 2" xfId="5"/>
    <cellStyle name="20% - 강조색3 2 2" xfId="6"/>
    <cellStyle name="20% - 강조색4 2" xfId="7"/>
    <cellStyle name="20% - 강조색4 2 2" xfId="8"/>
    <cellStyle name="20% - 강조색4 3" xfId="9"/>
    <cellStyle name="20% - 강조색4 3 2" xfId="10"/>
    <cellStyle name="20% - 강조색4 3 2 2" xfId="11"/>
    <cellStyle name="20% - 강조색4 3 2 3" xfId="12"/>
    <cellStyle name="20% - 강조색4 3 3" xfId="13"/>
    <cellStyle name="20% - 강조색4 3 3 2" xfId="14"/>
    <cellStyle name="20% - 강조색4 3 3 2 2" xfId="15"/>
    <cellStyle name="20% - 강조색4 3 3 2 2 2" xfId="16"/>
    <cellStyle name="20% - 강조색4 3 3 2 3" xfId="17"/>
    <cellStyle name="20% - 강조색4 3 3 3" xfId="18"/>
    <cellStyle name="20% - 강조색4 3 3 3 2" xfId="19"/>
    <cellStyle name="20% - 강조색4 3 3 4" xfId="20"/>
    <cellStyle name="20% - 강조색4 3 3 4 2" xfId="21"/>
    <cellStyle name="20% - 강조색4 3 3 5" xfId="22"/>
    <cellStyle name="20% - 강조색4 3 4" xfId="23"/>
    <cellStyle name="20% - 강조색4 3 4 2" xfId="24"/>
    <cellStyle name="20% - 강조색4 3 4 2 2" xfId="25"/>
    <cellStyle name="20% - 강조색4 3 4 3" xfId="26"/>
    <cellStyle name="20% - 강조색4 3 5" xfId="27"/>
    <cellStyle name="20% - 강조색4 3 5 2" xfId="28"/>
    <cellStyle name="20% - 강조색4 3 5 2 2" xfId="29"/>
    <cellStyle name="20% - 강조색4 3 5 3" xfId="30"/>
    <cellStyle name="20% - 강조색4 3 6" xfId="31"/>
    <cellStyle name="20% - 강조색4 3 6 2" xfId="32"/>
    <cellStyle name="20% - 강조색4 3 7" xfId="33"/>
    <cellStyle name="20% - 강조색4 3 8" xfId="34"/>
    <cellStyle name="20% - 강조색4 4" xfId="35"/>
    <cellStyle name="20% - 강조색4 4 2" xfId="36"/>
    <cellStyle name="20% - 강조색4 4 3" xfId="37"/>
    <cellStyle name="20% - 강조색4 5" xfId="38"/>
    <cellStyle name="20% - 강조색4 5 2" xfId="39"/>
    <cellStyle name="20% - 강조색4 5 2 2" xfId="40"/>
    <cellStyle name="20% - 강조색4 5 2 2 2" xfId="41"/>
    <cellStyle name="20% - 강조색4 5 2 3" xfId="42"/>
    <cellStyle name="20% - 강조색4 5 3" xfId="43"/>
    <cellStyle name="20% - 강조색4 5 3 2" xfId="44"/>
    <cellStyle name="20% - 강조색4 5 4" xfId="45"/>
    <cellStyle name="20% - 강조색4 5 4 2" xfId="46"/>
    <cellStyle name="20% - 강조색4 5 5" xfId="47"/>
    <cellStyle name="20% - 강조색4 6" xfId="48"/>
    <cellStyle name="20% - 강조색4 6 2" xfId="49"/>
    <cellStyle name="20% - 강조색4 6 2 2" xfId="50"/>
    <cellStyle name="20% - 강조색4 6 3" xfId="51"/>
    <cellStyle name="20% - 강조색4 7" xfId="52"/>
    <cellStyle name="20% - 강조색4 7 2" xfId="53"/>
    <cellStyle name="20% - 강조색5 2" xfId="54"/>
    <cellStyle name="20% - 강조색5 2 2" xfId="55"/>
    <cellStyle name="20% - 강조색6 2" xfId="56"/>
    <cellStyle name="20% - 강조색6 2 2" xfId="57"/>
    <cellStyle name="40% - 강조색1 2" xfId="58"/>
    <cellStyle name="40% - 강조색1 2 2" xfId="59"/>
    <cellStyle name="40% - 강조색2 2" xfId="60"/>
    <cellStyle name="40% - 강조색2 2 2" xfId="61"/>
    <cellStyle name="40% - 강조색3 2" xfId="62"/>
    <cellStyle name="40% - 강조색3 2 2" xfId="63"/>
    <cellStyle name="40% - 강조색4 2" xfId="64"/>
    <cellStyle name="40% - 강조색4 2 2" xfId="65"/>
    <cellStyle name="40% - 강조색5 2" xfId="66"/>
    <cellStyle name="40% - 강조색5 2 2" xfId="67"/>
    <cellStyle name="40% - 강조색6 2" xfId="68"/>
    <cellStyle name="40% - 강조색6 2 2" xfId="69"/>
    <cellStyle name="60% - 강조색1 2" xfId="70"/>
    <cellStyle name="60% - 강조색1 2 2" xfId="71"/>
    <cellStyle name="60% - 강조색2 2" xfId="72"/>
    <cellStyle name="60% - 강조색2 2 2" xfId="73"/>
    <cellStyle name="60% - 강조색3 2" xfId="74"/>
    <cellStyle name="60% - 강조색3 2 2" xfId="75"/>
    <cellStyle name="60% - 강조색4 2" xfId="76"/>
    <cellStyle name="60% - 강조색4 2 2" xfId="77"/>
    <cellStyle name="60% - 강조색5 2" xfId="78"/>
    <cellStyle name="60% - 강조색5 2 2" xfId="79"/>
    <cellStyle name="60% - 강조색6 2" xfId="80"/>
    <cellStyle name="60% - 강조색6 2 2" xfId="81"/>
    <cellStyle name="강조색1 2" xfId="82"/>
    <cellStyle name="강조색1 2 2" xfId="83"/>
    <cellStyle name="강조색2 2" xfId="84"/>
    <cellStyle name="강조색2 2 2" xfId="85"/>
    <cellStyle name="강조색3 2" xfId="86"/>
    <cellStyle name="강조색3 2 2" xfId="87"/>
    <cellStyle name="강조색4 2" xfId="88"/>
    <cellStyle name="강조색4 2 2" xfId="89"/>
    <cellStyle name="강조색5 2" xfId="90"/>
    <cellStyle name="강조색5 2 2" xfId="91"/>
    <cellStyle name="강조색6 2" xfId="92"/>
    <cellStyle name="강조색6 2 2" xfId="93"/>
    <cellStyle name="경고문 2" xfId="94"/>
    <cellStyle name="경고문 2 2" xfId="95"/>
    <cellStyle name="계산 2" xfId="96"/>
    <cellStyle name="계산 2 2" xfId="97"/>
    <cellStyle name="나쁨 2" xfId="98"/>
    <cellStyle name="나쁨 2 2" xfId="99"/>
    <cellStyle name="나쁨 3" xfId="100"/>
    <cellStyle name="나쁨 3 2" xfId="330"/>
    <cellStyle name="나쁨 4" xfId="331"/>
    <cellStyle name="나쁨 5" xfId="332"/>
    <cellStyle name="메모 2" xfId="101"/>
    <cellStyle name="메모 2 10" xfId="102"/>
    <cellStyle name="메모 2 10 2" xfId="103"/>
    <cellStyle name="메모 2 10 2 2" xfId="104"/>
    <cellStyle name="메모 2 10 3" xfId="105"/>
    <cellStyle name="메모 2 11" xfId="106"/>
    <cellStyle name="메모 2 11 2" xfId="107"/>
    <cellStyle name="메모 2 11 2 2" xfId="108"/>
    <cellStyle name="메모 2 11 3" xfId="109"/>
    <cellStyle name="메모 2 12" xfId="110"/>
    <cellStyle name="메모 2 12 2" xfId="111"/>
    <cellStyle name="메모 2 12 2 2" xfId="112"/>
    <cellStyle name="메모 2 12 3" xfId="113"/>
    <cellStyle name="메모 2 13" xfId="114"/>
    <cellStyle name="메모 2 13 2" xfId="115"/>
    <cellStyle name="메모 2 13 2 2" xfId="116"/>
    <cellStyle name="메모 2 13 3" xfId="117"/>
    <cellStyle name="메모 2 14" xfId="118"/>
    <cellStyle name="메모 2 14 2" xfId="119"/>
    <cellStyle name="메모 2 14 2 2" xfId="120"/>
    <cellStyle name="메모 2 14 3" xfId="121"/>
    <cellStyle name="메모 2 15" xfId="122"/>
    <cellStyle name="메모 2 15 2" xfId="123"/>
    <cellStyle name="메모 2 15 2 2" xfId="124"/>
    <cellStyle name="메모 2 15 3" xfId="125"/>
    <cellStyle name="메모 2 16" xfId="126"/>
    <cellStyle name="메모 2 16 2" xfId="127"/>
    <cellStyle name="메모 2 16 2 2" xfId="128"/>
    <cellStyle name="메모 2 16 3" xfId="129"/>
    <cellStyle name="메모 2 17" xfId="130"/>
    <cellStyle name="메모 2 17 2" xfId="131"/>
    <cellStyle name="메모 2 17 2 2" xfId="132"/>
    <cellStyle name="메모 2 17 3" xfId="133"/>
    <cellStyle name="메모 2 18" xfId="134"/>
    <cellStyle name="메모 2 18 2" xfId="135"/>
    <cellStyle name="메모 2 18 2 2" xfId="136"/>
    <cellStyle name="메모 2 18 3" xfId="137"/>
    <cellStyle name="메모 2 19" xfId="138"/>
    <cellStyle name="메모 2 19 2" xfId="139"/>
    <cellStyle name="메모 2 19 2 2" xfId="140"/>
    <cellStyle name="메모 2 19 3" xfId="141"/>
    <cellStyle name="메모 2 2" xfId="142"/>
    <cellStyle name="메모 2 2 2" xfId="143"/>
    <cellStyle name="메모 2 2 2 2" xfId="144"/>
    <cellStyle name="메모 2 2 3" xfId="145"/>
    <cellStyle name="메모 2 20" xfId="146"/>
    <cellStyle name="메모 2 20 2" xfId="147"/>
    <cellStyle name="메모 2 20 2 2" xfId="148"/>
    <cellStyle name="메모 2 20 3" xfId="149"/>
    <cellStyle name="메모 2 21" xfId="150"/>
    <cellStyle name="메모 2 21 2" xfId="151"/>
    <cellStyle name="메모 2 21 2 2" xfId="152"/>
    <cellStyle name="메모 2 21 3" xfId="153"/>
    <cellStyle name="메모 2 22" xfId="154"/>
    <cellStyle name="메모 2 22 2" xfId="155"/>
    <cellStyle name="메모 2 22 2 2" xfId="156"/>
    <cellStyle name="메모 2 22 3" xfId="157"/>
    <cellStyle name="메모 2 23" xfId="158"/>
    <cellStyle name="메모 2 23 2" xfId="159"/>
    <cellStyle name="메모 2 23 2 2" xfId="160"/>
    <cellStyle name="메모 2 23 3" xfId="161"/>
    <cellStyle name="메모 2 24" xfId="162"/>
    <cellStyle name="메모 2 24 2" xfId="163"/>
    <cellStyle name="메모 2 24 2 2" xfId="164"/>
    <cellStyle name="메모 2 24 3" xfId="165"/>
    <cellStyle name="메모 2 25" xfId="166"/>
    <cellStyle name="메모 2 25 2" xfId="167"/>
    <cellStyle name="메모 2 25 2 2" xfId="168"/>
    <cellStyle name="메모 2 25 3" xfId="169"/>
    <cellStyle name="메모 2 26" xfId="170"/>
    <cellStyle name="메모 2 26 2" xfId="171"/>
    <cellStyle name="메모 2 26 2 2" xfId="172"/>
    <cellStyle name="메모 2 26 3" xfId="173"/>
    <cellStyle name="메모 2 27" xfId="174"/>
    <cellStyle name="메모 2 27 2" xfId="175"/>
    <cellStyle name="메모 2 27 2 2" xfId="176"/>
    <cellStyle name="메모 2 27 3" xfId="177"/>
    <cellStyle name="메모 2 28" xfId="178"/>
    <cellStyle name="메모 2 28 2" xfId="179"/>
    <cellStyle name="메모 2 28 2 2" xfId="180"/>
    <cellStyle name="메모 2 28 3" xfId="181"/>
    <cellStyle name="메모 2 29" xfId="182"/>
    <cellStyle name="메모 2 29 2" xfId="183"/>
    <cellStyle name="메모 2 29 2 2" xfId="184"/>
    <cellStyle name="메모 2 29 3" xfId="185"/>
    <cellStyle name="메모 2 3" xfId="186"/>
    <cellStyle name="메모 2 3 2" xfId="187"/>
    <cellStyle name="메모 2 3 2 2" xfId="188"/>
    <cellStyle name="메모 2 3 3" xfId="189"/>
    <cellStyle name="메모 2 30" xfId="190"/>
    <cellStyle name="메모 2 30 2" xfId="191"/>
    <cellStyle name="메모 2 30 2 2" xfId="192"/>
    <cellStyle name="메모 2 30 3" xfId="193"/>
    <cellStyle name="메모 2 31" xfId="194"/>
    <cellStyle name="메모 2 31 2" xfId="195"/>
    <cellStyle name="메모 2 31 2 2" xfId="196"/>
    <cellStyle name="메모 2 31 3" xfId="197"/>
    <cellStyle name="메모 2 32" xfId="198"/>
    <cellStyle name="메모 2 32 2" xfId="199"/>
    <cellStyle name="메모 2 32 2 2" xfId="200"/>
    <cellStyle name="메모 2 32 3" xfId="201"/>
    <cellStyle name="메모 2 33" xfId="202"/>
    <cellStyle name="메모 2 33 2" xfId="203"/>
    <cellStyle name="메모 2 34" xfId="204"/>
    <cellStyle name="메모 2 34 2" xfId="205"/>
    <cellStyle name="메모 2 35" xfId="206"/>
    <cellStyle name="메모 2 35 2" xfId="207"/>
    <cellStyle name="메모 2 36" xfId="208"/>
    <cellStyle name="메모 2 36 2" xfId="209"/>
    <cellStyle name="메모 2 37" xfId="210"/>
    <cellStyle name="메모 2 37 2" xfId="211"/>
    <cellStyle name="메모 2 38" xfId="212"/>
    <cellStyle name="메모 2 38 2" xfId="213"/>
    <cellStyle name="메모 2 39" xfId="333"/>
    <cellStyle name="메모 2 4" xfId="214"/>
    <cellStyle name="메모 2 4 2" xfId="215"/>
    <cellStyle name="메모 2 4 2 2" xfId="216"/>
    <cellStyle name="메모 2 4 3" xfId="217"/>
    <cellStyle name="메모 2 40" xfId="334"/>
    <cellStyle name="메모 2 41" xfId="335"/>
    <cellStyle name="메모 2 42" xfId="336"/>
    <cellStyle name="메모 2 43" xfId="337"/>
    <cellStyle name="메모 2 44" xfId="338"/>
    <cellStyle name="메모 2 45" xfId="339"/>
    <cellStyle name="메모 2 46" xfId="340"/>
    <cellStyle name="메모 2 47" xfId="341"/>
    <cellStyle name="메모 2 48" xfId="342"/>
    <cellStyle name="메모 2 5" xfId="218"/>
    <cellStyle name="메모 2 5 2" xfId="219"/>
    <cellStyle name="메모 2 5 2 2" xfId="220"/>
    <cellStyle name="메모 2 5 3" xfId="221"/>
    <cellStyle name="메모 2 6" xfId="222"/>
    <cellStyle name="메모 2 6 2" xfId="223"/>
    <cellStyle name="메모 2 6 2 2" xfId="224"/>
    <cellStyle name="메모 2 6 3" xfId="225"/>
    <cellStyle name="메모 2 7" xfId="226"/>
    <cellStyle name="메모 2 7 2" xfId="227"/>
    <cellStyle name="메모 2 7 2 2" xfId="228"/>
    <cellStyle name="메모 2 7 3" xfId="229"/>
    <cellStyle name="메모 2 8" xfId="230"/>
    <cellStyle name="메모 2 8 2" xfId="231"/>
    <cellStyle name="메모 2 8 2 2" xfId="232"/>
    <cellStyle name="메모 2 8 3" xfId="233"/>
    <cellStyle name="메모 2 9" xfId="234"/>
    <cellStyle name="메모 2 9 2" xfId="235"/>
    <cellStyle name="메모 2 9 2 2" xfId="236"/>
    <cellStyle name="메모 2 9 3" xfId="237"/>
    <cellStyle name="보통 2" xfId="238"/>
    <cellStyle name="보통 2 2" xfId="239"/>
    <cellStyle name="보통 3" xfId="240"/>
    <cellStyle name="보통 3 2" xfId="343"/>
    <cellStyle name="보통 4" xfId="344"/>
    <cellStyle name="보통 5" xfId="345"/>
    <cellStyle name="설명 텍스트 2" xfId="241"/>
    <cellStyle name="설명 텍스트 2 2" xfId="242"/>
    <cellStyle name="셀 확인 2" xfId="243"/>
    <cellStyle name="셀 확인 2 2" xfId="244"/>
    <cellStyle name="셀 확인 3" xfId="346"/>
    <cellStyle name="셀 확인 4" xfId="347"/>
    <cellStyle name="셀 확인 5" xfId="348"/>
    <cellStyle name="쉼표 [0]" xfId="355" builtinId="6"/>
    <cellStyle name="쉼표 [0] 2" xfId="245"/>
    <cellStyle name="쉼표 [0] 2 2" xfId="246"/>
    <cellStyle name="쉼표 [0] 3" xfId="247"/>
    <cellStyle name="쉼표 [0] 3 2" xfId="248"/>
    <cellStyle name="쉼표 [0] 4" xfId="249"/>
    <cellStyle name="쉼표 [0] 4 2" xfId="349"/>
    <cellStyle name="연결된 셀 2" xfId="250"/>
    <cellStyle name="연결된 셀 2 2" xfId="251"/>
    <cellStyle name="요약 2" xfId="252"/>
    <cellStyle name="요약 2 2" xfId="253"/>
    <cellStyle name="입력 2" xfId="254"/>
    <cellStyle name="입력 2 2" xfId="255"/>
    <cellStyle name="제목 1 2" xfId="256"/>
    <cellStyle name="제목 1 2 2" xfId="257"/>
    <cellStyle name="제목 2 2" xfId="258"/>
    <cellStyle name="제목 2 2 2" xfId="259"/>
    <cellStyle name="제목 3 2" xfId="260"/>
    <cellStyle name="제목 3 2 2" xfId="261"/>
    <cellStyle name="제목 4 2" xfId="262"/>
    <cellStyle name="제목 4 2 2" xfId="263"/>
    <cellStyle name="제목 5" xfId="264"/>
    <cellStyle name="제목 5 2" xfId="265"/>
    <cellStyle name="좋음 2" xfId="266"/>
    <cellStyle name="좋음 2 2" xfId="267"/>
    <cellStyle name="좋음 3" xfId="268"/>
    <cellStyle name="좋음 3 2" xfId="350"/>
    <cellStyle name="좋음 4" xfId="351"/>
    <cellStyle name="좋음 5" xfId="352"/>
    <cellStyle name="출력 2" xfId="269"/>
    <cellStyle name="출력 2 2" xfId="270"/>
    <cellStyle name="통화 [0] 2" xfId="271"/>
    <cellStyle name="통화 [0] 2 2" xfId="272"/>
    <cellStyle name="표준" xfId="0" builtinId="0"/>
    <cellStyle name="표준 10" xfId="273"/>
    <cellStyle name="표준 10 2" xfId="274"/>
    <cellStyle name="표준 11" xfId="275"/>
    <cellStyle name="표준 11 2" xfId="276"/>
    <cellStyle name="표준 11 2 2" xfId="277"/>
    <cellStyle name="표준 11 3" xfId="278"/>
    <cellStyle name="표준 12" xfId="279"/>
    <cellStyle name="표준 12 2" xfId="280"/>
    <cellStyle name="표준 13" xfId="281"/>
    <cellStyle name="표준 13 2" xfId="282"/>
    <cellStyle name="표준 14" xfId="283"/>
    <cellStyle name="표준 14 2" xfId="284"/>
    <cellStyle name="표준 15" xfId="285"/>
    <cellStyle name="표준 15 2" xfId="286"/>
    <cellStyle name="표준 16" xfId="287"/>
    <cellStyle name="표준 16 2" xfId="288"/>
    <cellStyle name="표준 17" xfId="289"/>
    <cellStyle name="표준 17 2" xfId="290"/>
    <cellStyle name="표준 18" xfId="291"/>
    <cellStyle name="표준 18 2" xfId="292"/>
    <cellStyle name="표준 18 2 2" xfId="353"/>
    <cellStyle name="표준 18 3" xfId="354"/>
    <cellStyle name="표준 19" xfId="329"/>
    <cellStyle name="표준 2" xfId="293"/>
    <cellStyle name="표준 2 2" xfId="294"/>
    <cellStyle name="표준 2 2 2" xfId="295"/>
    <cellStyle name="표준 2 3" xfId="296"/>
    <cellStyle name="표준 2 3 2" xfId="297"/>
    <cellStyle name="표준 2 4" xfId="298"/>
    <cellStyle name="표준 2 4 2" xfId="299"/>
    <cellStyle name="표준 2 5" xfId="300"/>
    <cellStyle name="표준 20" xfId="356"/>
    <cellStyle name="표준 3" xfId="301"/>
    <cellStyle name="표준 3 2" xfId="302"/>
    <cellStyle name="표준 4" xfId="303"/>
    <cellStyle name="표준 4 2" xfId="304"/>
    <cellStyle name="표준 4 2 2" xfId="305"/>
    <cellStyle name="표준 4 2 2 2" xfId="306"/>
    <cellStyle name="표준 4 2 3" xfId="307"/>
    <cellStyle name="표준 4 2 3 2" xfId="308"/>
    <cellStyle name="표준 4 2 4" xfId="309"/>
    <cellStyle name="표준 4 2 4 2" xfId="310"/>
    <cellStyle name="표준 4 2 5" xfId="311"/>
    <cellStyle name="표준 4 3" xfId="312"/>
    <cellStyle name="표준 4 3 2" xfId="313"/>
    <cellStyle name="표준 4 4" xfId="314"/>
    <cellStyle name="표준 4 4 2" xfId="315"/>
    <cellStyle name="표준 4 5" xfId="316"/>
    <cellStyle name="표준 5" xfId="317"/>
    <cellStyle name="표준 5 2" xfId="318"/>
    <cellStyle name="표준 6" xfId="319"/>
    <cellStyle name="표준 6 2" xfId="320"/>
    <cellStyle name="표준 7" xfId="321"/>
    <cellStyle name="표준 7 2" xfId="322"/>
    <cellStyle name="표준 8" xfId="323"/>
    <cellStyle name="표준 8 2" xfId="324"/>
    <cellStyle name="표준 9" xfId="325"/>
    <cellStyle name="표준 9 2" xfId="326"/>
    <cellStyle name="표준 9 2 2" xfId="327"/>
    <cellStyle name="표준 9 3" xfId="328"/>
    <cellStyle name="표준_1월 촌외훈련비 내역 총괄표" xfId="357"/>
  </cellStyles>
  <dxfs count="106">
    <dxf>
      <numFmt numFmtId="176" formatCode="#"/>
    </dxf>
    <dxf>
      <numFmt numFmtId="176" formatCode="#"/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lor theme="9" tint="-0.24994659260841701"/>
      </font>
    </dxf>
    <dxf>
      <font>
        <color theme="3"/>
      </font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font>
        <color theme="9" tint="-0.24994659260841701"/>
      </font>
    </dxf>
    <dxf>
      <font>
        <color theme="3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  <dxf>
      <numFmt numFmtId="176" formatCode="#"/>
    </dxf>
  </dxfs>
  <tableStyles count="0" defaultTableStyle="TableStyleMedium9" defaultPivotStyle="PivotStyleLight16"/>
  <colors>
    <mruColors>
      <color rgb="FF0000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pane ySplit="5" topLeftCell="A6" activePane="bottomLeft" state="frozen"/>
      <selection activeCell="J28" sqref="J28"/>
      <selection pane="bottomLeft" activeCell="K13" sqref="K13"/>
    </sheetView>
  </sheetViews>
  <sheetFormatPr defaultColWidth="9" defaultRowHeight="16.5"/>
  <cols>
    <col min="1" max="1" width="3.625" style="19" customWidth="1"/>
    <col min="2" max="2" width="16.875" style="19" customWidth="1"/>
    <col min="3" max="3" width="22.125" style="19" customWidth="1"/>
    <col min="4" max="4" width="15.75" style="19" customWidth="1"/>
    <col min="5" max="5" width="20.625" style="19" customWidth="1"/>
    <col min="6" max="6" width="15.625" style="19" customWidth="1"/>
    <col min="7" max="15" width="4.625" style="19" customWidth="1"/>
    <col min="16" max="16" width="9" style="21"/>
    <col min="17" max="17" width="31.25" style="19" bestFit="1" customWidth="1"/>
    <col min="18" max="18" width="9" style="20"/>
    <col min="19" max="19" width="11.875" style="20" customWidth="1"/>
    <col min="20" max="20" width="90.125" style="20" bestFit="1" customWidth="1"/>
    <col min="21" max="16384" width="9" style="20"/>
  </cols>
  <sheetData>
    <row r="1" spans="2:17" ht="31.5">
      <c r="B1" s="391" t="s">
        <v>24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2:17" ht="17.25" thickBot="1"/>
    <row r="3" spans="2:17" ht="24.95" customHeight="1">
      <c r="B3" s="392" t="s">
        <v>11</v>
      </c>
      <c r="C3" s="395" t="s">
        <v>12</v>
      </c>
      <c r="D3" s="395" t="s">
        <v>13</v>
      </c>
      <c r="E3" s="397" t="s">
        <v>14</v>
      </c>
      <c r="F3" s="398"/>
      <c r="G3" s="398"/>
      <c r="H3" s="398"/>
      <c r="I3" s="398"/>
      <c r="J3" s="398"/>
      <c r="K3" s="398"/>
      <c r="L3" s="398"/>
      <c r="M3" s="399"/>
      <c r="N3" s="399"/>
      <c r="O3" s="399"/>
      <c r="P3" s="400"/>
      <c r="Q3" s="395" t="s">
        <v>15</v>
      </c>
    </row>
    <row r="4" spans="2:17" ht="24.95" customHeight="1">
      <c r="B4" s="393"/>
      <c r="C4" s="396"/>
      <c r="D4" s="396"/>
      <c r="E4" s="401" t="s">
        <v>16</v>
      </c>
      <c r="F4" s="403" t="s">
        <v>17</v>
      </c>
      <c r="G4" s="403" t="s">
        <v>18</v>
      </c>
      <c r="H4" s="403"/>
      <c r="I4" s="403"/>
      <c r="J4" s="403" t="s">
        <v>19</v>
      </c>
      <c r="K4" s="403"/>
      <c r="L4" s="403"/>
      <c r="M4" s="407" t="s">
        <v>65</v>
      </c>
      <c r="N4" s="408"/>
      <c r="O4" s="409"/>
      <c r="P4" s="405" t="s">
        <v>20</v>
      </c>
      <c r="Q4" s="396"/>
    </row>
    <row r="5" spans="2:17" ht="24.95" customHeight="1">
      <c r="B5" s="394"/>
      <c r="C5" s="396"/>
      <c r="D5" s="396"/>
      <c r="E5" s="402"/>
      <c r="F5" s="404"/>
      <c r="G5" s="27" t="s">
        <v>21</v>
      </c>
      <c r="H5" s="28" t="s">
        <v>22</v>
      </c>
      <c r="I5" s="29" t="s">
        <v>23</v>
      </c>
      <c r="J5" s="27" t="s">
        <v>21</v>
      </c>
      <c r="K5" s="28" t="s">
        <v>22</v>
      </c>
      <c r="L5" s="29" t="s">
        <v>23</v>
      </c>
      <c r="M5" s="248" t="s">
        <v>62</v>
      </c>
      <c r="N5" s="250" t="s">
        <v>63</v>
      </c>
      <c r="O5" s="249" t="s">
        <v>64</v>
      </c>
      <c r="P5" s="406"/>
      <c r="Q5" s="396"/>
    </row>
    <row r="6" spans="2:17" ht="24.95" customHeight="1">
      <c r="B6" s="388" t="s">
        <v>168</v>
      </c>
      <c r="C6" s="272" t="s">
        <v>104</v>
      </c>
      <c r="D6" s="385" t="s">
        <v>99</v>
      </c>
      <c r="E6" s="335" t="s">
        <v>167</v>
      </c>
      <c r="F6" s="274" t="s">
        <v>100</v>
      </c>
      <c r="G6" s="22">
        <v>4</v>
      </c>
      <c r="H6" s="23"/>
      <c r="I6" s="24">
        <f t="shared" ref="I6" si="0">SUM(G6:H6)</f>
        <v>4</v>
      </c>
      <c r="J6" s="22">
        <v>6</v>
      </c>
      <c r="K6" s="23">
        <v>3</v>
      </c>
      <c r="L6" s="24">
        <f t="shared" ref="L6" si="1">SUM(J6:K6)</f>
        <v>9</v>
      </c>
      <c r="M6" s="22"/>
      <c r="N6" s="23"/>
      <c r="O6" s="246">
        <f>SUM(M6:N6)</f>
        <v>0</v>
      </c>
      <c r="P6" s="25">
        <f>SUM(I6,L6,O6)</f>
        <v>13</v>
      </c>
      <c r="Q6" s="26"/>
    </row>
    <row r="7" spans="2:17" ht="24.95" customHeight="1">
      <c r="B7" s="389"/>
      <c r="C7" s="272" t="s">
        <v>104</v>
      </c>
      <c r="D7" s="386"/>
      <c r="E7" s="335" t="s">
        <v>167</v>
      </c>
      <c r="F7" s="338" t="s">
        <v>172</v>
      </c>
      <c r="G7" s="261">
        <v>2</v>
      </c>
      <c r="H7" s="262"/>
      <c r="I7" s="263">
        <f t="shared" ref="I7:I8" si="2">SUM(G7:H7)</f>
        <v>2</v>
      </c>
      <c r="J7" s="261">
        <v>2</v>
      </c>
      <c r="K7" s="262">
        <v>5</v>
      </c>
      <c r="L7" s="263">
        <f t="shared" ref="L7:L8" si="3">SUM(J7:K7)</f>
        <v>7</v>
      </c>
      <c r="M7" s="261"/>
      <c r="N7" s="262"/>
      <c r="O7" s="264">
        <f t="shared" ref="O7" si="4">SUM(M7:N7)</f>
        <v>0</v>
      </c>
      <c r="P7" s="265">
        <f t="shared" ref="P7" si="5">SUM(I7,L7,O7)</f>
        <v>9</v>
      </c>
      <c r="Q7" s="266"/>
    </row>
    <row r="8" spans="2:17" ht="24.95" customHeight="1">
      <c r="B8" s="389"/>
      <c r="C8" s="272" t="s">
        <v>104</v>
      </c>
      <c r="D8" s="386"/>
      <c r="E8" s="337" t="s">
        <v>169</v>
      </c>
      <c r="F8" s="274" t="s">
        <v>100</v>
      </c>
      <c r="G8" s="22">
        <v>4</v>
      </c>
      <c r="H8" s="23"/>
      <c r="I8" s="24">
        <f t="shared" si="2"/>
        <v>4</v>
      </c>
      <c r="J8" s="22">
        <v>6</v>
      </c>
      <c r="K8" s="23">
        <v>3</v>
      </c>
      <c r="L8" s="24">
        <f t="shared" si="3"/>
        <v>9</v>
      </c>
      <c r="M8" s="22"/>
      <c r="N8" s="23"/>
      <c r="O8" s="246">
        <f>SUM(M8:N8)</f>
        <v>0</v>
      </c>
      <c r="P8" s="25">
        <f>SUM(I8,L8,O8)</f>
        <v>13</v>
      </c>
      <c r="Q8" s="266"/>
    </row>
    <row r="9" spans="2:17" ht="24.95" customHeight="1">
      <c r="B9" s="389"/>
      <c r="C9" s="272" t="s">
        <v>104</v>
      </c>
      <c r="D9" s="386"/>
      <c r="E9" s="337" t="s">
        <v>169</v>
      </c>
      <c r="F9" s="338" t="s">
        <v>172</v>
      </c>
      <c r="G9" s="261">
        <v>2</v>
      </c>
      <c r="H9" s="262"/>
      <c r="I9" s="263">
        <f t="shared" ref="I9:I11" si="6">SUM(G9:H9)</f>
        <v>2</v>
      </c>
      <c r="J9" s="261">
        <v>2</v>
      </c>
      <c r="K9" s="262">
        <v>5</v>
      </c>
      <c r="L9" s="263">
        <f t="shared" ref="L9:L11" si="7">SUM(J9:K9)</f>
        <v>7</v>
      </c>
      <c r="M9" s="261"/>
      <c r="N9" s="262"/>
      <c r="O9" s="264">
        <f t="shared" ref="O9" si="8">SUM(M9:N9)</f>
        <v>0</v>
      </c>
      <c r="P9" s="265">
        <f t="shared" ref="P9" si="9">SUM(I9,L9,O9)</f>
        <v>9</v>
      </c>
      <c r="Q9" s="266"/>
    </row>
    <row r="10" spans="2:17" ht="24.95" customHeight="1">
      <c r="B10" s="389"/>
      <c r="C10" s="272" t="s">
        <v>104</v>
      </c>
      <c r="D10" s="386"/>
      <c r="E10" s="337" t="s">
        <v>170</v>
      </c>
      <c r="F10" s="274" t="s">
        <v>100</v>
      </c>
      <c r="G10" s="22">
        <v>4</v>
      </c>
      <c r="H10" s="23"/>
      <c r="I10" s="24">
        <f t="shared" si="6"/>
        <v>4</v>
      </c>
      <c r="J10" s="22">
        <v>6</v>
      </c>
      <c r="K10" s="23">
        <v>3</v>
      </c>
      <c r="L10" s="24">
        <f t="shared" si="7"/>
        <v>9</v>
      </c>
      <c r="M10" s="22"/>
      <c r="N10" s="23"/>
      <c r="O10" s="246">
        <f>SUM(M10:N10)</f>
        <v>0</v>
      </c>
      <c r="P10" s="25">
        <f>SUM(I10,L10,O10)</f>
        <v>13</v>
      </c>
      <c r="Q10" s="266"/>
    </row>
    <row r="11" spans="2:17" ht="24.95" customHeight="1">
      <c r="B11" s="389"/>
      <c r="C11" s="272" t="s">
        <v>104</v>
      </c>
      <c r="D11" s="386"/>
      <c r="E11" s="337" t="s">
        <v>170</v>
      </c>
      <c r="F11" s="338" t="s">
        <v>172</v>
      </c>
      <c r="G11" s="261">
        <v>2</v>
      </c>
      <c r="H11" s="262"/>
      <c r="I11" s="263">
        <f t="shared" si="6"/>
        <v>2</v>
      </c>
      <c r="J11" s="261">
        <v>2</v>
      </c>
      <c r="K11" s="262">
        <v>5</v>
      </c>
      <c r="L11" s="263">
        <f t="shared" si="7"/>
        <v>7</v>
      </c>
      <c r="M11" s="261"/>
      <c r="N11" s="262"/>
      <c r="O11" s="264">
        <f t="shared" ref="O11" si="10">SUM(M11:N11)</f>
        <v>0</v>
      </c>
      <c r="P11" s="265">
        <f t="shared" ref="P11" si="11">SUM(I11,L11,O11)</f>
        <v>9</v>
      </c>
      <c r="Q11" s="266"/>
    </row>
    <row r="12" spans="2:17" ht="24.95" customHeight="1">
      <c r="B12" s="389"/>
      <c r="C12" s="336" t="s">
        <v>174</v>
      </c>
      <c r="D12" s="386"/>
      <c r="E12" s="337" t="s">
        <v>171</v>
      </c>
      <c r="F12" s="338" t="s">
        <v>173</v>
      </c>
      <c r="G12" s="261">
        <v>6</v>
      </c>
      <c r="H12" s="262"/>
      <c r="I12" s="263">
        <f t="shared" ref="I12" si="12">SUM(G12:H12)</f>
        <v>6</v>
      </c>
      <c r="J12" s="261">
        <v>8</v>
      </c>
      <c r="K12" s="275">
        <v>8</v>
      </c>
      <c r="L12" s="263">
        <f t="shared" ref="L12" si="13">SUM(J12:K12)</f>
        <v>16</v>
      </c>
      <c r="M12" s="261"/>
      <c r="N12" s="262"/>
      <c r="O12" s="264"/>
      <c r="P12" s="265">
        <f t="shared" ref="P12" si="14">SUM(I12,L12,O12)</f>
        <v>22</v>
      </c>
      <c r="Q12" s="266" t="s">
        <v>182</v>
      </c>
    </row>
    <row r="13" spans="2:17" ht="24.95" customHeight="1">
      <c r="B13" s="389"/>
      <c r="C13" s="331"/>
      <c r="D13" s="386"/>
      <c r="E13" s="329"/>
      <c r="F13" s="330"/>
      <c r="G13" s="261"/>
      <c r="H13" s="262"/>
      <c r="I13" s="263"/>
      <c r="J13" s="261"/>
      <c r="K13" s="275"/>
      <c r="L13" s="263"/>
      <c r="M13" s="261"/>
      <c r="N13" s="262"/>
      <c r="O13" s="264"/>
      <c r="P13" s="265"/>
      <c r="Q13" s="266"/>
    </row>
    <row r="14" spans="2:17" ht="24.95" customHeight="1">
      <c r="B14" s="389"/>
      <c r="C14" s="331"/>
      <c r="D14" s="386"/>
      <c r="E14" s="329"/>
      <c r="F14" s="330"/>
      <c r="G14" s="261"/>
      <c r="H14" s="262"/>
      <c r="I14" s="263"/>
      <c r="J14" s="261"/>
      <c r="K14" s="275"/>
      <c r="L14" s="263"/>
      <c r="M14" s="261"/>
      <c r="N14" s="262"/>
      <c r="O14" s="264"/>
      <c r="P14" s="265"/>
      <c r="Q14" s="266"/>
    </row>
    <row r="15" spans="2:17" ht="24.95" customHeight="1">
      <c r="B15" s="389"/>
      <c r="C15" s="331"/>
      <c r="D15" s="386"/>
      <c r="E15" s="329"/>
      <c r="F15" s="260"/>
      <c r="G15" s="261"/>
      <c r="H15" s="262"/>
      <c r="I15" s="263"/>
      <c r="J15" s="261"/>
      <c r="K15" s="275"/>
      <c r="L15" s="263"/>
      <c r="M15" s="261"/>
      <c r="N15" s="262"/>
      <c r="O15" s="264"/>
      <c r="P15" s="265"/>
      <c r="Q15" s="266"/>
    </row>
    <row r="16" spans="2:17" ht="24.95" customHeight="1">
      <c r="B16" s="389"/>
      <c r="C16" s="331"/>
      <c r="D16" s="386"/>
      <c r="E16" s="329"/>
      <c r="F16" s="330"/>
      <c r="G16" s="261"/>
      <c r="H16" s="262"/>
      <c r="I16" s="263"/>
      <c r="J16" s="261"/>
      <c r="K16" s="275"/>
      <c r="L16" s="263"/>
      <c r="M16" s="261"/>
      <c r="N16" s="262"/>
      <c r="O16" s="264"/>
      <c r="P16" s="265"/>
      <c r="Q16" s="266"/>
    </row>
    <row r="17" spans="2:17" ht="24.95" customHeight="1">
      <c r="B17" s="389"/>
      <c r="C17" s="273"/>
      <c r="D17" s="386"/>
      <c r="E17" s="277"/>
      <c r="F17" s="279"/>
      <c r="G17" s="261"/>
      <c r="H17" s="262"/>
      <c r="I17" s="263"/>
      <c r="J17" s="261"/>
      <c r="K17" s="262"/>
      <c r="L17" s="263"/>
      <c r="M17" s="261"/>
      <c r="N17" s="262"/>
      <c r="O17" s="264"/>
      <c r="P17" s="265"/>
      <c r="Q17" s="266"/>
    </row>
    <row r="18" spans="2:17" ht="24.95" customHeight="1" thickBot="1">
      <c r="B18" s="390"/>
      <c r="C18" s="267"/>
      <c r="D18" s="387"/>
      <c r="E18" s="278"/>
      <c r="F18" s="259"/>
      <c r="G18" s="222"/>
      <c r="H18" s="223"/>
      <c r="I18" s="224"/>
      <c r="J18" s="222"/>
      <c r="K18" s="223"/>
      <c r="L18" s="224"/>
      <c r="M18" s="222"/>
      <c r="N18" s="223"/>
      <c r="O18" s="247"/>
      <c r="P18" s="225"/>
      <c r="Q18" s="226"/>
    </row>
    <row r="21" spans="2:17">
      <c r="B21" s="227" t="s">
        <v>50</v>
      </c>
    </row>
    <row r="22" spans="2:17">
      <c r="B22" s="381" t="s">
        <v>52</v>
      </c>
      <c r="C22" s="381"/>
      <c r="D22" s="381"/>
      <c r="E22" s="381"/>
      <c r="F22" s="381"/>
      <c r="G22" s="381"/>
      <c r="H22" s="381"/>
      <c r="I22" s="381"/>
    </row>
    <row r="23" spans="2:17">
      <c r="B23" s="383" t="s">
        <v>67</v>
      </c>
      <c r="C23" s="383"/>
      <c r="D23" s="383"/>
      <c r="E23" s="383"/>
      <c r="F23" s="383"/>
      <c r="G23" s="383"/>
      <c r="H23" s="383"/>
      <c r="I23" s="383"/>
    </row>
    <row r="24" spans="2:17">
      <c r="B24" s="384" t="s">
        <v>66</v>
      </c>
      <c r="C24" s="384"/>
      <c r="D24" s="384"/>
      <c r="E24" s="384"/>
      <c r="F24" s="384"/>
      <c r="G24" s="384"/>
      <c r="H24" s="384"/>
      <c r="I24" s="384"/>
    </row>
    <row r="25" spans="2:17">
      <c r="B25" s="381" t="s">
        <v>54</v>
      </c>
      <c r="C25" s="381"/>
      <c r="D25" s="381"/>
      <c r="E25" s="381"/>
      <c r="F25" s="381"/>
      <c r="G25" s="381"/>
      <c r="H25" s="381"/>
      <c r="I25" s="381"/>
    </row>
    <row r="26" spans="2:17">
      <c r="B26" s="381" t="s">
        <v>51</v>
      </c>
      <c r="C26" s="381"/>
      <c r="D26" s="381"/>
      <c r="E26" s="381"/>
      <c r="F26" s="381"/>
      <c r="G26" s="381"/>
      <c r="H26" s="381"/>
      <c r="I26" s="381"/>
    </row>
    <row r="27" spans="2:17">
      <c r="B27" s="381" t="s">
        <v>55</v>
      </c>
      <c r="C27" s="381"/>
      <c r="D27" s="381"/>
      <c r="E27" s="381"/>
      <c r="F27" s="381"/>
      <c r="G27" s="381"/>
      <c r="H27" s="381"/>
      <c r="I27" s="381"/>
    </row>
    <row r="28" spans="2:17">
      <c r="B28" s="382" t="s">
        <v>53</v>
      </c>
      <c r="C28" s="381"/>
      <c r="D28" s="381"/>
      <c r="E28" s="381"/>
      <c r="F28" s="381"/>
      <c r="G28" s="381"/>
      <c r="H28" s="381"/>
      <c r="I28" s="381"/>
    </row>
  </sheetData>
  <mergeCells count="21">
    <mergeCell ref="D6:D18"/>
    <mergeCell ref="B6:B18"/>
    <mergeCell ref="B1:Q1"/>
    <mergeCell ref="B3:B5"/>
    <mergeCell ref="C3:C5"/>
    <mergeCell ref="D3:D5"/>
    <mergeCell ref="E3:P3"/>
    <mergeCell ref="Q3:Q5"/>
    <mergeCell ref="E4:E5"/>
    <mergeCell ref="F4:F5"/>
    <mergeCell ref="G4:I4"/>
    <mergeCell ref="J4:L4"/>
    <mergeCell ref="P4:P5"/>
    <mergeCell ref="M4:O4"/>
    <mergeCell ref="B26:I26"/>
    <mergeCell ref="B27:I27"/>
    <mergeCell ref="B28:I28"/>
    <mergeCell ref="B25:I25"/>
    <mergeCell ref="B22:I22"/>
    <mergeCell ref="B23:I23"/>
    <mergeCell ref="B24:I24"/>
  </mergeCells>
  <phoneticPr fontId="58" type="noConversion"/>
  <conditionalFormatting sqref="P2:Q5 M2:O3 M5:O5 C2:D3 C19:E21 E2:L5 E18 B1:B17 D6:D17 C29:I1048576 B19:B1048576 J19:Q1048576 A1:A1048576 F18:I21 J18:K18 M18:O18 M11:O16 M15:Q15 E15:F16 L17:L18 P11:Q18 C6:C18 E6:Q14">
    <cfRule type="cellIs" dxfId="105" priority="4" operator="equal">
      <formula>0</formula>
    </cfRule>
  </conditionalFormatting>
  <conditionalFormatting sqref="E17 G17:K17 M17:O17">
    <cfRule type="cellIs" dxfId="104" priority="3" operator="equal">
      <formula>0</formula>
    </cfRule>
  </conditionalFormatting>
  <conditionalFormatting sqref="F17">
    <cfRule type="cellIs" dxfId="103" priority="2" operator="equal">
      <formula>0</formula>
    </cfRule>
  </conditionalFormatting>
  <conditionalFormatting sqref="G15:L16">
    <cfRule type="cellIs" dxfId="102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U43"/>
  <sheetViews>
    <sheetView zoomScale="90" zoomScaleNormal="90" zoomScalePageLayoutView="25" workbookViewId="0">
      <pane xSplit="3" ySplit="10" topLeftCell="AK11" activePane="bottomRight" state="frozen"/>
      <selection activeCell="C21" sqref="C21:C22"/>
      <selection pane="topRight" activeCell="C21" sqref="C21:C22"/>
      <selection pane="bottomLeft" activeCell="C21" sqref="C21:C22"/>
      <selection pane="bottomRight" activeCell="C24" sqref="C24"/>
    </sheetView>
  </sheetViews>
  <sheetFormatPr defaultColWidth="9" defaultRowHeight="16.5"/>
  <cols>
    <col min="1" max="1" width="6.125" style="13" customWidth="1"/>
    <col min="2" max="3" width="11.125" style="13" customWidth="1"/>
    <col min="4" max="5" width="3.25" style="14" customWidth="1"/>
    <col min="6" max="6" width="3.25" style="13" customWidth="1"/>
    <col min="7" max="8" width="3.25" style="14" customWidth="1"/>
    <col min="9" max="9" width="3.25" style="13" customWidth="1"/>
    <col min="10" max="10" width="7.125" style="14" customWidth="1"/>
    <col min="11" max="11" width="6.375" style="14" customWidth="1"/>
    <col min="12" max="12" width="6.375" style="13" customWidth="1"/>
    <col min="13" max="14" width="6.375" style="14" customWidth="1"/>
    <col min="15" max="15" width="6.375" style="13" customWidth="1"/>
    <col min="16" max="17" width="3.25" style="14" customWidth="1"/>
    <col min="18" max="18" width="3.25" style="13" customWidth="1"/>
    <col min="19" max="20" width="3.25" style="14" customWidth="1"/>
    <col min="21" max="21" width="3.25" style="13" customWidth="1"/>
    <col min="22" max="23" width="3.25" style="14" customWidth="1"/>
    <col min="24" max="24" width="3.25" style="13" customWidth="1"/>
    <col min="25" max="26" width="3.25" style="14" customWidth="1"/>
    <col min="27" max="27" width="3.25" style="13" customWidth="1"/>
    <col min="28" max="29" width="3.25" style="14" customWidth="1"/>
    <col min="30" max="30" width="3.25" style="13" customWidth="1"/>
    <col min="31" max="32" width="3.25" style="14" customWidth="1"/>
    <col min="33" max="33" width="3.25" style="13" customWidth="1"/>
    <col min="34" max="35" width="3.25" style="14" customWidth="1"/>
    <col min="36" max="36" width="3.25" style="13" customWidth="1"/>
    <col min="37" max="38" width="3.25" style="14" customWidth="1"/>
    <col min="39" max="39" width="3.25" style="13" customWidth="1"/>
    <col min="40" max="41" width="3.25" style="14" customWidth="1"/>
    <col min="42" max="42" width="3.25" style="13" customWidth="1"/>
    <col min="43" max="44" width="3.25" style="14" customWidth="1"/>
    <col min="45" max="45" width="3.25" style="13" customWidth="1"/>
    <col min="46" max="47" width="3.25" style="14" customWidth="1"/>
    <col min="48" max="48" width="3.25" style="13" customWidth="1"/>
    <col min="49" max="50" width="3.25" style="14" customWidth="1"/>
    <col min="51" max="51" width="3.25" style="13" customWidth="1"/>
    <col min="52" max="53" width="3.25" style="14" customWidth="1"/>
    <col min="54" max="54" width="3.25" style="13" customWidth="1"/>
    <col min="55" max="56" width="3.25" style="14" customWidth="1"/>
    <col min="57" max="57" width="3.25" style="13" customWidth="1"/>
    <col min="58" max="59" width="3.25" style="14" customWidth="1"/>
    <col min="60" max="60" width="3.25" style="13" customWidth="1"/>
    <col min="61" max="62" width="3.25" style="14" customWidth="1"/>
    <col min="63" max="63" width="3.25" style="13" customWidth="1"/>
    <col min="64" max="65" width="3.25" style="14" customWidth="1"/>
    <col min="66" max="66" width="3.25" style="13" customWidth="1"/>
    <col min="67" max="68" width="3.25" style="14" customWidth="1"/>
    <col min="69" max="69" width="3.25" style="13" customWidth="1"/>
    <col min="70" max="71" width="3.25" style="14" customWidth="1"/>
    <col min="72" max="72" width="3.25" style="13" customWidth="1"/>
    <col min="73" max="74" width="3.25" style="14" customWidth="1"/>
    <col min="75" max="75" width="3.25" style="13" customWidth="1"/>
    <col min="76" max="77" width="3.25" style="14" customWidth="1"/>
    <col min="78" max="78" width="3.25" style="13" customWidth="1"/>
    <col min="79" max="80" width="3.25" style="14" customWidth="1"/>
    <col min="81" max="81" width="3.25" style="13" customWidth="1"/>
    <col min="82" max="83" width="3.25" style="14" customWidth="1"/>
    <col min="84" max="84" width="3.25" style="13" customWidth="1"/>
    <col min="85" max="86" width="3.25" style="14" customWidth="1"/>
    <col min="87" max="87" width="3.25" style="13" customWidth="1"/>
    <col min="88" max="89" width="3.25" style="14" customWidth="1"/>
    <col min="90" max="90" width="3.25" style="13" customWidth="1"/>
    <col min="91" max="92" width="3.25" style="14" customWidth="1"/>
    <col min="93" max="93" width="3.25" style="13" customWidth="1"/>
    <col min="94" max="95" width="3.25" style="14" customWidth="1"/>
    <col min="96" max="96" width="3.25" style="13" customWidth="1"/>
    <col min="97" max="97" width="9.625" style="1" customWidth="1"/>
    <col min="98" max="16384" width="9" style="1"/>
  </cols>
  <sheetData>
    <row r="1" spans="1:99" ht="27" customHeight="1">
      <c r="A1" s="430" t="s">
        <v>181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</row>
    <row r="2" spans="1:99" ht="24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</row>
    <row r="3" spans="1:99" ht="18.75" customHeight="1">
      <c r="A3" s="449"/>
      <c r="B3" s="449"/>
      <c r="C3" s="449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</row>
    <row r="4" spans="1:99" s="232" customFormat="1" ht="27.75" customHeight="1">
      <c r="A4" s="229"/>
      <c r="B4" s="229"/>
      <c r="D4" s="230"/>
      <c r="E4" s="230"/>
      <c r="F4" s="230"/>
      <c r="G4" s="230"/>
      <c r="H4" s="230"/>
      <c r="I4" s="230"/>
      <c r="J4" s="236"/>
      <c r="K4" s="440" t="s">
        <v>56</v>
      </c>
      <c r="L4" s="440"/>
      <c r="M4" s="440"/>
      <c r="N4" s="440"/>
      <c r="O4" s="236"/>
      <c r="P4" s="236"/>
      <c r="Q4" s="236"/>
      <c r="R4" s="236"/>
      <c r="S4" s="236"/>
      <c r="T4" s="413" t="s">
        <v>68</v>
      </c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BA4" s="233"/>
    </row>
    <row r="5" spans="1:99" s="232" customFormat="1" ht="27.75" customHeight="1">
      <c r="A5" s="229"/>
      <c r="B5" s="229"/>
      <c r="D5" s="244"/>
      <c r="E5" s="244"/>
      <c r="F5" s="244"/>
      <c r="G5" s="244"/>
      <c r="H5" s="244"/>
      <c r="I5" s="244"/>
      <c r="J5" s="234" t="s">
        <v>108</v>
      </c>
      <c r="K5" s="234" t="s">
        <v>109</v>
      </c>
      <c r="L5" s="234" t="s">
        <v>110</v>
      </c>
      <c r="M5" s="234" t="s">
        <v>111</v>
      </c>
      <c r="N5" s="234" t="s">
        <v>112</v>
      </c>
      <c r="O5" s="287" t="s">
        <v>113</v>
      </c>
      <c r="P5" s="447" t="s">
        <v>114</v>
      </c>
      <c r="Q5" s="447"/>
      <c r="R5" s="231"/>
      <c r="S5" s="231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</row>
    <row r="6" spans="1:99" s="232" customFormat="1" ht="27.75" customHeight="1">
      <c r="A6" s="229"/>
      <c r="B6" s="229"/>
      <c r="D6" s="243"/>
      <c r="E6" s="243"/>
      <c r="F6" s="243"/>
      <c r="G6" s="243"/>
      <c r="H6" s="244"/>
      <c r="I6" s="243"/>
      <c r="J6" s="240" t="s">
        <v>123</v>
      </c>
      <c r="K6" s="240" t="s">
        <v>124</v>
      </c>
      <c r="L6" s="240" t="s">
        <v>125</v>
      </c>
      <c r="M6" s="240" t="s">
        <v>115</v>
      </c>
      <c r="N6" s="234" t="s">
        <v>122</v>
      </c>
      <c r="O6" s="287" t="s">
        <v>57</v>
      </c>
      <c r="P6" s="448" t="s">
        <v>58</v>
      </c>
      <c r="Q6" s="448"/>
      <c r="R6" s="231"/>
      <c r="S6" s="231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</row>
    <row r="7" spans="1:99" s="232" customFormat="1" ht="42.75" customHeight="1">
      <c r="A7" s="229"/>
      <c r="B7" s="229"/>
      <c r="D7" s="242"/>
      <c r="E7" s="243"/>
      <c r="F7" s="230"/>
      <c r="G7" s="230"/>
      <c r="H7" s="230"/>
      <c r="I7" s="245"/>
      <c r="J7" s="446" t="s">
        <v>116</v>
      </c>
      <c r="K7" s="446"/>
      <c r="L7" s="446"/>
      <c r="M7" s="446"/>
      <c r="N7" s="446"/>
      <c r="O7" s="446"/>
      <c r="P7" s="446"/>
      <c r="Q7" s="446"/>
      <c r="R7" s="235"/>
      <c r="S7" s="230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BA7" s="233"/>
    </row>
    <row r="8" spans="1:99" s="2" customFormat="1" ht="22.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</row>
    <row r="9" spans="1:99" s="3" customFormat="1" ht="19.5" customHeight="1" thickBot="1">
      <c r="A9" s="443" t="s">
        <v>0</v>
      </c>
      <c r="B9" s="441" t="s">
        <v>10</v>
      </c>
      <c r="C9" s="445" t="s">
        <v>1</v>
      </c>
      <c r="D9" s="420">
        <v>1</v>
      </c>
      <c r="E9" s="421"/>
      <c r="F9" s="422"/>
      <c r="G9" s="423">
        <v>2</v>
      </c>
      <c r="H9" s="421"/>
      <c r="I9" s="421"/>
      <c r="J9" s="420">
        <v>3</v>
      </c>
      <c r="K9" s="421"/>
      <c r="L9" s="422"/>
      <c r="M9" s="423">
        <v>4</v>
      </c>
      <c r="N9" s="421"/>
      <c r="O9" s="421"/>
      <c r="P9" s="420">
        <v>5</v>
      </c>
      <c r="Q9" s="421"/>
      <c r="R9" s="422"/>
      <c r="S9" s="423">
        <v>6</v>
      </c>
      <c r="T9" s="421"/>
      <c r="U9" s="421"/>
      <c r="V9" s="420">
        <v>7</v>
      </c>
      <c r="W9" s="421"/>
      <c r="X9" s="422"/>
      <c r="Y9" s="423">
        <v>8</v>
      </c>
      <c r="Z9" s="421"/>
      <c r="AA9" s="421"/>
      <c r="AB9" s="420">
        <v>9</v>
      </c>
      <c r="AC9" s="421"/>
      <c r="AD9" s="422"/>
      <c r="AE9" s="423">
        <v>10</v>
      </c>
      <c r="AF9" s="421"/>
      <c r="AG9" s="422"/>
      <c r="AH9" s="423">
        <v>11</v>
      </c>
      <c r="AI9" s="421"/>
      <c r="AJ9" s="421"/>
      <c r="AK9" s="420">
        <v>12</v>
      </c>
      <c r="AL9" s="421"/>
      <c r="AM9" s="422"/>
      <c r="AN9" s="423">
        <v>13</v>
      </c>
      <c r="AO9" s="421"/>
      <c r="AP9" s="421"/>
      <c r="AQ9" s="420">
        <v>14</v>
      </c>
      <c r="AR9" s="421"/>
      <c r="AS9" s="422"/>
      <c r="AT9" s="423">
        <v>15</v>
      </c>
      <c r="AU9" s="421"/>
      <c r="AV9" s="421"/>
      <c r="AW9" s="420">
        <v>16</v>
      </c>
      <c r="AX9" s="421"/>
      <c r="AY9" s="422"/>
      <c r="AZ9" s="423">
        <v>17</v>
      </c>
      <c r="BA9" s="421"/>
      <c r="BB9" s="421"/>
      <c r="BC9" s="420">
        <v>18</v>
      </c>
      <c r="BD9" s="421"/>
      <c r="BE9" s="422"/>
      <c r="BF9" s="423">
        <v>19</v>
      </c>
      <c r="BG9" s="421"/>
      <c r="BH9" s="421"/>
      <c r="BI9" s="420">
        <v>20</v>
      </c>
      <c r="BJ9" s="421"/>
      <c r="BK9" s="422"/>
      <c r="BL9" s="423">
        <v>21</v>
      </c>
      <c r="BM9" s="421"/>
      <c r="BN9" s="421"/>
      <c r="BO9" s="420">
        <v>22</v>
      </c>
      <c r="BP9" s="421"/>
      <c r="BQ9" s="422"/>
      <c r="BR9" s="423">
        <v>23</v>
      </c>
      <c r="BS9" s="421"/>
      <c r="BT9" s="421"/>
      <c r="BU9" s="420">
        <v>24</v>
      </c>
      <c r="BV9" s="421"/>
      <c r="BW9" s="422"/>
      <c r="BX9" s="423">
        <v>25</v>
      </c>
      <c r="BY9" s="421"/>
      <c r="BZ9" s="421"/>
      <c r="CA9" s="420">
        <v>26</v>
      </c>
      <c r="CB9" s="421"/>
      <c r="CC9" s="422"/>
      <c r="CD9" s="423">
        <v>27</v>
      </c>
      <c r="CE9" s="421"/>
      <c r="CF9" s="421"/>
      <c r="CG9" s="420">
        <v>28</v>
      </c>
      <c r="CH9" s="421"/>
      <c r="CI9" s="422"/>
      <c r="CJ9" s="423">
        <v>29</v>
      </c>
      <c r="CK9" s="421"/>
      <c r="CL9" s="421"/>
      <c r="CM9" s="420">
        <v>30</v>
      </c>
      <c r="CN9" s="421"/>
      <c r="CO9" s="422"/>
      <c r="CP9" s="423"/>
      <c r="CQ9" s="421"/>
      <c r="CR9" s="422"/>
      <c r="CS9" s="431" t="s">
        <v>2</v>
      </c>
    </row>
    <row r="10" spans="1:99" s="8" customFormat="1" ht="19.5" customHeight="1" thickTop="1" thickBot="1">
      <c r="A10" s="444"/>
      <c r="B10" s="442"/>
      <c r="C10" s="444"/>
      <c r="D10" s="4" t="s">
        <v>3</v>
      </c>
      <c r="E10" s="5" t="s">
        <v>4</v>
      </c>
      <c r="F10" s="6" t="s">
        <v>5</v>
      </c>
      <c r="G10" s="18" t="s">
        <v>3</v>
      </c>
      <c r="H10" s="5" t="s">
        <v>6</v>
      </c>
      <c r="I10" s="228" t="s">
        <v>5</v>
      </c>
      <c r="J10" s="4" t="s">
        <v>3</v>
      </c>
      <c r="K10" s="5" t="s">
        <v>6</v>
      </c>
      <c r="L10" s="6" t="s">
        <v>5</v>
      </c>
      <c r="M10" s="18" t="s">
        <v>3</v>
      </c>
      <c r="N10" s="5" t="s">
        <v>6</v>
      </c>
      <c r="O10" s="228" t="s">
        <v>5</v>
      </c>
      <c r="P10" s="4" t="s">
        <v>7</v>
      </c>
      <c r="Q10" s="5" t="s">
        <v>4</v>
      </c>
      <c r="R10" s="6" t="s">
        <v>5</v>
      </c>
      <c r="S10" s="18" t="s">
        <v>3</v>
      </c>
      <c r="T10" s="5" t="s">
        <v>6</v>
      </c>
      <c r="U10" s="228" t="s">
        <v>5</v>
      </c>
      <c r="V10" s="4" t="s">
        <v>3</v>
      </c>
      <c r="W10" s="5" t="s">
        <v>8</v>
      </c>
      <c r="X10" s="6" t="s">
        <v>5</v>
      </c>
      <c r="Y10" s="18" t="s">
        <v>3</v>
      </c>
      <c r="Z10" s="5" t="s">
        <v>4</v>
      </c>
      <c r="AA10" s="228" t="s">
        <v>9</v>
      </c>
      <c r="AB10" s="4" t="s">
        <v>3</v>
      </c>
      <c r="AC10" s="5" t="s">
        <v>4</v>
      </c>
      <c r="AD10" s="6" t="s">
        <v>5</v>
      </c>
      <c r="AE10" s="18" t="s">
        <v>3</v>
      </c>
      <c r="AF10" s="5" t="s">
        <v>4</v>
      </c>
      <c r="AG10" s="6" t="s">
        <v>5</v>
      </c>
      <c r="AH10" s="18" t="s">
        <v>3</v>
      </c>
      <c r="AI10" s="5" t="s">
        <v>4</v>
      </c>
      <c r="AJ10" s="228" t="s">
        <v>5</v>
      </c>
      <c r="AK10" s="4" t="s">
        <v>3</v>
      </c>
      <c r="AL10" s="5" t="s">
        <v>4</v>
      </c>
      <c r="AM10" s="6" t="s">
        <v>5</v>
      </c>
      <c r="AN10" s="18" t="s">
        <v>3</v>
      </c>
      <c r="AO10" s="5" t="s">
        <v>4</v>
      </c>
      <c r="AP10" s="228" t="s">
        <v>5</v>
      </c>
      <c r="AQ10" s="4" t="s">
        <v>3</v>
      </c>
      <c r="AR10" s="5" t="s">
        <v>4</v>
      </c>
      <c r="AS10" s="6" t="s">
        <v>5</v>
      </c>
      <c r="AT10" s="18" t="s">
        <v>3</v>
      </c>
      <c r="AU10" s="5" t="s">
        <v>4</v>
      </c>
      <c r="AV10" s="228" t="s">
        <v>5</v>
      </c>
      <c r="AW10" s="4" t="s">
        <v>3</v>
      </c>
      <c r="AX10" s="5" t="s">
        <v>4</v>
      </c>
      <c r="AY10" s="6" t="s">
        <v>5</v>
      </c>
      <c r="AZ10" s="18" t="s">
        <v>3</v>
      </c>
      <c r="BA10" s="5" t="s">
        <v>4</v>
      </c>
      <c r="BB10" s="228" t="s">
        <v>5</v>
      </c>
      <c r="BC10" s="4" t="s">
        <v>3</v>
      </c>
      <c r="BD10" s="5" t="s">
        <v>4</v>
      </c>
      <c r="BE10" s="6" t="s">
        <v>5</v>
      </c>
      <c r="BF10" s="18" t="s">
        <v>3</v>
      </c>
      <c r="BG10" s="5" t="s">
        <v>4</v>
      </c>
      <c r="BH10" s="228" t="s">
        <v>5</v>
      </c>
      <c r="BI10" s="4" t="s">
        <v>3</v>
      </c>
      <c r="BJ10" s="5" t="s">
        <v>4</v>
      </c>
      <c r="BK10" s="6" t="s">
        <v>5</v>
      </c>
      <c r="BL10" s="18" t="s">
        <v>3</v>
      </c>
      <c r="BM10" s="5" t="s">
        <v>4</v>
      </c>
      <c r="BN10" s="228" t="s">
        <v>5</v>
      </c>
      <c r="BO10" s="4" t="s">
        <v>3</v>
      </c>
      <c r="BP10" s="5" t="s">
        <v>4</v>
      </c>
      <c r="BQ10" s="6" t="s">
        <v>5</v>
      </c>
      <c r="BR10" s="18" t="s">
        <v>3</v>
      </c>
      <c r="BS10" s="5" t="s">
        <v>4</v>
      </c>
      <c r="BT10" s="228" t="s">
        <v>5</v>
      </c>
      <c r="BU10" s="4" t="s">
        <v>3</v>
      </c>
      <c r="BV10" s="5" t="s">
        <v>4</v>
      </c>
      <c r="BW10" s="6" t="s">
        <v>5</v>
      </c>
      <c r="BX10" s="18" t="s">
        <v>3</v>
      </c>
      <c r="BY10" s="5" t="s">
        <v>4</v>
      </c>
      <c r="BZ10" s="228" t="s">
        <v>5</v>
      </c>
      <c r="CA10" s="4" t="s">
        <v>3</v>
      </c>
      <c r="CB10" s="5" t="s">
        <v>4</v>
      </c>
      <c r="CC10" s="6" t="s">
        <v>5</v>
      </c>
      <c r="CD10" s="18" t="s">
        <v>3</v>
      </c>
      <c r="CE10" s="5" t="s">
        <v>4</v>
      </c>
      <c r="CF10" s="228" t="s">
        <v>5</v>
      </c>
      <c r="CG10" s="4" t="s">
        <v>3</v>
      </c>
      <c r="CH10" s="5" t="s">
        <v>4</v>
      </c>
      <c r="CI10" s="6" t="s">
        <v>5</v>
      </c>
      <c r="CJ10" s="18" t="s">
        <v>3</v>
      </c>
      <c r="CK10" s="5" t="s">
        <v>4</v>
      </c>
      <c r="CL10" s="228" t="s">
        <v>5</v>
      </c>
      <c r="CM10" s="4" t="s">
        <v>3</v>
      </c>
      <c r="CN10" s="5" t="s">
        <v>4</v>
      </c>
      <c r="CO10" s="6" t="s">
        <v>5</v>
      </c>
      <c r="CP10" s="18" t="s">
        <v>3</v>
      </c>
      <c r="CQ10" s="5" t="s">
        <v>4</v>
      </c>
      <c r="CR10" s="6" t="s">
        <v>5</v>
      </c>
      <c r="CS10" s="432"/>
      <c r="CT10" s="7"/>
      <c r="CU10" s="7"/>
    </row>
    <row r="11" spans="1:99" s="9" customFormat="1" ht="19.5" customHeight="1" thickTop="1">
      <c r="A11" s="433" t="s">
        <v>80</v>
      </c>
      <c r="B11" s="270" t="s">
        <v>48</v>
      </c>
      <c r="C11" s="321" t="s">
        <v>87</v>
      </c>
      <c r="D11" s="327"/>
      <c r="E11" s="303"/>
      <c r="F11" s="328"/>
      <c r="G11" s="326"/>
      <c r="H11" s="303"/>
      <c r="I11" s="325"/>
      <c r="J11" s="327"/>
      <c r="K11" s="303"/>
      <c r="L11" s="328"/>
      <c r="M11" s="305"/>
      <c r="N11" s="271"/>
      <c r="O11" s="280"/>
      <c r="P11" s="311" t="s">
        <v>115</v>
      </c>
      <c r="Q11" s="271" t="s">
        <v>115</v>
      </c>
      <c r="R11" s="312" t="s">
        <v>115</v>
      </c>
      <c r="S11" s="305" t="s">
        <v>115</v>
      </c>
      <c r="T11" s="271" t="s">
        <v>115</v>
      </c>
      <c r="U11" s="280" t="s">
        <v>115</v>
      </c>
      <c r="V11" s="311" t="s">
        <v>115</v>
      </c>
      <c r="W11" s="271" t="s">
        <v>115</v>
      </c>
      <c r="X11" s="312" t="s">
        <v>115</v>
      </c>
      <c r="Y11" s="305" t="s">
        <v>115</v>
      </c>
      <c r="Z11" s="271" t="s">
        <v>115</v>
      </c>
      <c r="AA11" s="280" t="s">
        <v>115</v>
      </c>
      <c r="AB11" s="311" t="s">
        <v>115</v>
      </c>
      <c r="AC11" s="271" t="s">
        <v>115</v>
      </c>
      <c r="AD11" s="312" t="s">
        <v>115</v>
      </c>
      <c r="AE11" s="305"/>
      <c r="AF11" s="271"/>
      <c r="AG11" s="328"/>
      <c r="AH11" s="305"/>
      <c r="AI11" s="271"/>
      <c r="AJ11" s="328"/>
      <c r="AK11" s="271" t="s">
        <v>115</v>
      </c>
      <c r="AL11" s="271" t="s">
        <v>115</v>
      </c>
      <c r="AM11" s="312" t="s">
        <v>115</v>
      </c>
      <c r="AN11" s="305" t="s">
        <v>115</v>
      </c>
      <c r="AO11" s="271" t="s">
        <v>115</v>
      </c>
      <c r="AP11" s="280" t="s">
        <v>115</v>
      </c>
      <c r="AQ11" s="311" t="s">
        <v>115</v>
      </c>
      <c r="AR11" s="271" t="s">
        <v>115</v>
      </c>
      <c r="AS11" s="312" t="s">
        <v>115</v>
      </c>
      <c r="AT11" s="305" t="s">
        <v>115</v>
      </c>
      <c r="AU11" s="271" t="s">
        <v>115</v>
      </c>
      <c r="AV11" s="280" t="s">
        <v>115</v>
      </c>
      <c r="AW11" s="311" t="s">
        <v>115</v>
      </c>
      <c r="AX11" s="271" t="s">
        <v>115</v>
      </c>
      <c r="AY11" s="312" t="s">
        <v>115</v>
      </c>
      <c r="AZ11" s="305" t="s">
        <v>115</v>
      </c>
      <c r="BA11" s="271" t="s">
        <v>115</v>
      </c>
      <c r="BB11" s="280" t="s">
        <v>115</v>
      </c>
      <c r="BC11" s="311"/>
      <c r="BD11" s="271"/>
      <c r="BE11" s="312"/>
      <c r="BF11" s="305" t="s">
        <v>115</v>
      </c>
      <c r="BG11" s="271" t="s">
        <v>115</v>
      </c>
      <c r="BH11" s="280" t="s">
        <v>115</v>
      </c>
      <c r="BI11" s="311" t="s">
        <v>115</v>
      </c>
      <c r="BJ11" s="271" t="s">
        <v>115</v>
      </c>
      <c r="BK11" s="312" t="s">
        <v>115</v>
      </c>
      <c r="BL11" s="305" t="s">
        <v>115</v>
      </c>
      <c r="BM11" s="271" t="s">
        <v>115</v>
      </c>
      <c r="BN11" s="312" t="s">
        <v>115</v>
      </c>
      <c r="BO11" s="305" t="s">
        <v>115</v>
      </c>
      <c r="BP11" s="271" t="s">
        <v>115</v>
      </c>
      <c r="BQ11" s="312" t="s">
        <v>115</v>
      </c>
      <c r="BR11" s="305" t="s">
        <v>115</v>
      </c>
      <c r="BS11" s="271" t="s">
        <v>115</v>
      </c>
      <c r="BT11" s="280" t="s">
        <v>115</v>
      </c>
      <c r="BU11" s="311"/>
      <c r="BV11" s="271"/>
      <c r="BW11" s="312"/>
      <c r="BX11" s="339"/>
      <c r="BY11" s="340"/>
      <c r="BZ11" s="341"/>
      <c r="CA11" s="346" t="s">
        <v>57</v>
      </c>
      <c r="CB11" s="342" t="s">
        <v>57</v>
      </c>
      <c r="CC11" s="347" t="s">
        <v>57</v>
      </c>
      <c r="CD11" s="345" t="s">
        <v>57</v>
      </c>
      <c r="CE11" s="342" t="s">
        <v>57</v>
      </c>
      <c r="CF11" s="344" t="s">
        <v>57</v>
      </c>
      <c r="CG11" s="346" t="s">
        <v>57</v>
      </c>
      <c r="CH11" s="342" t="s">
        <v>57</v>
      </c>
      <c r="CI11" s="347" t="s">
        <v>57</v>
      </c>
      <c r="CJ11" s="345" t="s">
        <v>57</v>
      </c>
      <c r="CK11" s="342" t="s">
        <v>57</v>
      </c>
      <c r="CL11" s="344" t="s">
        <v>57</v>
      </c>
      <c r="CM11" s="346" t="s">
        <v>57</v>
      </c>
      <c r="CN11" s="342" t="s">
        <v>57</v>
      </c>
      <c r="CO11" s="347" t="s">
        <v>57</v>
      </c>
      <c r="CP11" s="345"/>
      <c r="CQ11" s="342"/>
      <c r="CR11" s="343"/>
      <c r="CS11" s="238"/>
    </row>
    <row r="12" spans="1:99" s="9" customFormat="1" ht="19.5" customHeight="1">
      <c r="A12" s="434"/>
      <c r="B12" s="310" t="s">
        <v>49</v>
      </c>
      <c r="C12" s="322" t="s">
        <v>89</v>
      </c>
      <c r="D12" s="313"/>
      <c r="E12" s="234"/>
      <c r="F12" s="314"/>
      <c r="G12" s="306"/>
      <c r="H12" s="234"/>
      <c r="I12" s="304"/>
      <c r="J12" s="313"/>
      <c r="K12" s="234"/>
      <c r="L12" s="314"/>
      <c r="M12" s="306"/>
      <c r="N12" s="234"/>
      <c r="O12" s="304"/>
      <c r="P12" s="315" t="s">
        <v>115</v>
      </c>
      <c r="Q12" s="240" t="s">
        <v>115</v>
      </c>
      <c r="R12" s="316" t="s">
        <v>115</v>
      </c>
      <c r="S12" s="307" t="s">
        <v>115</v>
      </c>
      <c r="T12" s="240" t="s">
        <v>115</v>
      </c>
      <c r="U12" s="252" t="s">
        <v>115</v>
      </c>
      <c r="V12" s="315" t="s">
        <v>115</v>
      </c>
      <c r="W12" s="240" t="s">
        <v>115</v>
      </c>
      <c r="X12" s="316" t="s">
        <v>115</v>
      </c>
      <c r="Y12" s="307" t="s">
        <v>115</v>
      </c>
      <c r="Z12" s="240" t="s">
        <v>115</v>
      </c>
      <c r="AA12" s="252" t="s">
        <v>115</v>
      </c>
      <c r="AB12" s="315" t="s">
        <v>115</v>
      </c>
      <c r="AC12" s="240" t="s">
        <v>115</v>
      </c>
      <c r="AD12" s="316" t="s">
        <v>115</v>
      </c>
      <c r="AE12" s="307"/>
      <c r="AF12" s="240"/>
      <c r="AG12" s="314"/>
      <c r="AH12" s="307"/>
      <c r="AI12" s="240"/>
      <c r="AJ12" s="314"/>
      <c r="AK12" s="240" t="s">
        <v>115</v>
      </c>
      <c r="AL12" s="240" t="s">
        <v>115</v>
      </c>
      <c r="AM12" s="316" t="s">
        <v>115</v>
      </c>
      <c r="AN12" s="307" t="s">
        <v>115</v>
      </c>
      <c r="AO12" s="240" t="s">
        <v>115</v>
      </c>
      <c r="AP12" s="252" t="s">
        <v>115</v>
      </c>
      <c r="AQ12" s="315" t="s">
        <v>115</v>
      </c>
      <c r="AR12" s="240" t="s">
        <v>115</v>
      </c>
      <c r="AS12" s="316" t="s">
        <v>115</v>
      </c>
      <c r="AT12" s="307" t="s">
        <v>115</v>
      </c>
      <c r="AU12" s="240" t="s">
        <v>115</v>
      </c>
      <c r="AV12" s="252" t="s">
        <v>115</v>
      </c>
      <c r="AW12" s="315" t="s">
        <v>115</v>
      </c>
      <c r="AX12" s="240" t="s">
        <v>115</v>
      </c>
      <c r="AY12" s="316" t="s">
        <v>115</v>
      </c>
      <c r="AZ12" s="307" t="s">
        <v>115</v>
      </c>
      <c r="BA12" s="240" t="s">
        <v>115</v>
      </c>
      <c r="BB12" s="252" t="s">
        <v>115</v>
      </c>
      <c r="BC12" s="315"/>
      <c r="BD12" s="240"/>
      <c r="BE12" s="316"/>
      <c r="BF12" s="307" t="s">
        <v>115</v>
      </c>
      <c r="BG12" s="240" t="s">
        <v>115</v>
      </c>
      <c r="BH12" s="252" t="s">
        <v>115</v>
      </c>
      <c r="BI12" s="315" t="s">
        <v>115</v>
      </c>
      <c r="BJ12" s="240" t="s">
        <v>115</v>
      </c>
      <c r="BK12" s="316" t="s">
        <v>115</v>
      </c>
      <c r="BL12" s="307" t="s">
        <v>115</v>
      </c>
      <c r="BM12" s="240" t="s">
        <v>115</v>
      </c>
      <c r="BN12" s="316" t="s">
        <v>115</v>
      </c>
      <c r="BO12" s="307" t="s">
        <v>115</v>
      </c>
      <c r="BP12" s="240" t="s">
        <v>115</v>
      </c>
      <c r="BQ12" s="316" t="s">
        <v>115</v>
      </c>
      <c r="BR12" s="307" t="s">
        <v>115</v>
      </c>
      <c r="BS12" s="240" t="s">
        <v>115</v>
      </c>
      <c r="BT12" s="252" t="s">
        <v>115</v>
      </c>
      <c r="BU12" s="315"/>
      <c r="BV12" s="240"/>
      <c r="BW12" s="316"/>
      <c r="BX12" s="315"/>
      <c r="BY12" s="240"/>
      <c r="BZ12" s="252"/>
      <c r="CA12" s="348" t="s">
        <v>57</v>
      </c>
      <c r="CB12" s="288" t="s">
        <v>57</v>
      </c>
      <c r="CC12" s="349" t="s">
        <v>57</v>
      </c>
      <c r="CD12" s="350" t="s">
        <v>57</v>
      </c>
      <c r="CE12" s="288" t="s">
        <v>57</v>
      </c>
      <c r="CF12" s="351" t="s">
        <v>57</v>
      </c>
      <c r="CG12" s="348" t="s">
        <v>57</v>
      </c>
      <c r="CH12" s="288" t="s">
        <v>57</v>
      </c>
      <c r="CI12" s="349" t="s">
        <v>57</v>
      </c>
      <c r="CJ12" s="350" t="s">
        <v>57</v>
      </c>
      <c r="CK12" s="288" t="s">
        <v>57</v>
      </c>
      <c r="CL12" s="351" t="s">
        <v>57</v>
      </c>
      <c r="CM12" s="348" t="s">
        <v>57</v>
      </c>
      <c r="CN12" s="288" t="s">
        <v>57</v>
      </c>
      <c r="CO12" s="349" t="s">
        <v>57</v>
      </c>
      <c r="CP12" s="350"/>
      <c r="CQ12" s="288"/>
      <c r="CR12" s="352"/>
      <c r="CS12" s="10"/>
    </row>
    <row r="13" spans="1:99" s="9" customFormat="1" ht="19.5" customHeight="1">
      <c r="A13" s="434"/>
      <c r="B13" s="310" t="s">
        <v>49</v>
      </c>
      <c r="C13" s="322" t="s">
        <v>69</v>
      </c>
      <c r="D13" s="313"/>
      <c r="E13" s="234"/>
      <c r="F13" s="314"/>
      <c r="G13" s="306"/>
      <c r="H13" s="234"/>
      <c r="I13" s="304"/>
      <c r="J13" s="313"/>
      <c r="K13" s="234"/>
      <c r="L13" s="314"/>
      <c r="M13" s="307"/>
      <c r="N13" s="240"/>
      <c r="O13" s="252"/>
      <c r="P13" s="315" t="s">
        <v>115</v>
      </c>
      <c r="Q13" s="240" t="s">
        <v>115</v>
      </c>
      <c r="R13" s="316" t="s">
        <v>115</v>
      </c>
      <c r="S13" s="307" t="s">
        <v>115</v>
      </c>
      <c r="T13" s="240" t="s">
        <v>115</v>
      </c>
      <c r="U13" s="252" t="s">
        <v>115</v>
      </c>
      <c r="V13" s="315" t="s">
        <v>115</v>
      </c>
      <c r="W13" s="240" t="s">
        <v>115</v>
      </c>
      <c r="X13" s="316" t="s">
        <v>115</v>
      </c>
      <c r="Y13" s="307" t="s">
        <v>115</v>
      </c>
      <c r="Z13" s="240" t="s">
        <v>115</v>
      </c>
      <c r="AA13" s="252" t="s">
        <v>115</v>
      </c>
      <c r="AB13" s="315" t="s">
        <v>115</v>
      </c>
      <c r="AC13" s="240" t="s">
        <v>115</v>
      </c>
      <c r="AD13" s="316" t="s">
        <v>115</v>
      </c>
      <c r="AE13" s="307"/>
      <c r="AF13" s="240"/>
      <c r="AG13" s="314"/>
      <c r="AH13" s="307"/>
      <c r="AI13" s="240"/>
      <c r="AJ13" s="314"/>
      <c r="AK13" s="240" t="s">
        <v>115</v>
      </c>
      <c r="AL13" s="240" t="s">
        <v>115</v>
      </c>
      <c r="AM13" s="316" t="s">
        <v>115</v>
      </c>
      <c r="AN13" s="307" t="s">
        <v>115</v>
      </c>
      <c r="AO13" s="240" t="s">
        <v>115</v>
      </c>
      <c r="AP13" s="252" t="s">
        <v>115</v>
      </c>
      <c r="AQ13" s="315" t="s">
        <v>115</v>
      </c>
      <c r="AR13" s="240" t="s">
        <v>115</v>
      </c>
      <c r="AS13" s="316" t="s">
        <v>115</v>
      </c>
      <c r="AT13" s="307" t="s">
        <v>115</v>
      </c>
      <c r="AU13" s="240" t="s">
        <v>115</v>
      </c>
      <c r="AV13" s="252" t="s">
        <v>115</v>
      </c>
      <c r="AW13" s="315" t="s">
        <v>115</v>
      </c>
      <c r="AX13" s="240" t="s">
        <v>115</v>
      </c>
      <c r="AY13" s="316" t="s">
        <v>115</v>
      </c>
      <c r="AZ13" s="307" t="s">
        <v>115</v>
      </c>
      <c r="BA13" s="240" t="s">
        <v>115</v>
      </c>
      <c r="BB13" s="252" t="s">
        <v>115</v>
      </c>
      <c r="BC13" s="315"/>
      <c r="BD13" s="240"/>
      <c r="BE13" s="316"/>
      <c r="BF13" s="307" t="s">
        <v>115</v>
      </c>
      <c r="BG13" s="240" t="s">
        <v>115</v>
      </c>
      <c r="BH13" s="252" t="s">
        <v>115</v>
      </c>
      <c r="BI13" s="315" t="s">
        <v>115</v>
      </c>
      <c r="BJ13" s="240" t="s">
        <v>115</v>
      </c>
      <c r="BK13" s="316" t="s">
        <v>115</v>
      </c>
      <c r="BL13" s="307" t="s">
        <v>115</v>
      </c>
      <c r="BM13" s="240" t="s">
        <v>115</v>
      </c>
      <c r="BN13" s="316" t="s">
        <v>115</v>
      </c>
      <c r="BO13" s="307" t="s">
        <v>115</v>
      </c>
      <c r="BP13" s="240" t="s">
        <v>115</v>
      </c>
      <c r="BQ13" s="316" t="s">
        <v>115</v>
      </c>
      <c r="BR13" s="307" t="s">
        <v>115</v>
      </c>
      <c r="BS13" s="240" t="s">
        <v>115</v>
      </c>
      <c r="BT13" s="252" t="s">
        <v>115</v>
      </c>
      <c r="BU13" s="315"/>
      <c r="BV13" s="240"/>
      <c r="BW13" s="316"/>
      <c r="BX13" s="315"/>
      <c r="BY13" s="240"/>
      <c r="BZ13" s="252"/>
      <c r="CA13" s="348" t="s">
        <v>57</v>
      </c>
      <c r="CB13" s="288" t="s">
        <v>57</v>
      </c>
      <c r="CC13" s="349" t="s">
        <v>57</v>
      </c>
      <c r="CD13" s="350" t="s">
        <v>57</v>
      </c>
      <c r="CE13" s="288" t="s">
        <v>57</v>
      </c>
      <c r="CF13" s="351" t="s">
        <v>57</v>
      </c>
      <c r="CG13" s="348" t="s">
        <v>57</v>
      </c>
      <c r="CH13" s="288" t="s">
        <v>57</v>
      </c>
      <c r="CI13" s="349" t="s">
        <v>57</v>
      </c>
      <c r="CJ13" s="350" t="s">
        <v>57</v>
      </c>
      <c r="CK13" s="288" t="s">
        <v>57</v>
      </c>
      <c r="CL13" s="351" t="s">
        <v>57</v>
      </c>
      <c r="CM13" s="348" t="s">
        <v>57</v>
      </c>
      <c r="CN13" s="288" t="s">
        <v>57</v>
      </c>
      <c r="CO13" s="349" t="s">
        <v>57</v>
      </c>
      <c r="CP13" s="350"/>
      <c r="CQ13" s="288"/>
      <c r="CR13" s="352"/>
      <c r="CS13" s="10"/>
    </row>
    <row r="14" spans="1:99" s="9" customFormat="1" ht="19.5" customHeight="1">
      <c r="A14" s="435"/>
      <c r="B14" s="310" t="s">
        <v>49</v>
      </c>
      <c r="C14" s="322" t="s">
        <v>90</v>
      </c>
      <c r="D14" s="315"/>
      <c r="E14" s="240"/>
      <c r="F14" s="316"/>
      <c r="G14" s="306"/>
      <c r="H14" s="234"/>
      <c r="I14" s="304"/>
      <c r="J14" s="313"/>
      <c r="K14" s="234"/>
      <c r="L14" s="314"/>
      <c r="M14" s="306"/>
      <c r="N14" s="234"/>
      <c r="O14" s="304"/>
      <c r="P14" s="315" t="s">
        <v>115</v>
      </c>
      <c r="Q14" s="240" t="s">
        <v>115</v>
      </c>
      <c r="R14" s="316" t="s">
        <v>115</v>
      </c>
      <c r="S14" s="307" t="s">
        <v>115</v>
      </c>
      <c r="T14" s="240" t="s">
        <v>115</v>
      </c>
      <c r="U14" s="252" t="s">
        <v>115</v>
      </c>
      <c r="V14" s="315" t="s">
        <v>115</v>
      </c>
      <c r="W14" s="240" t="s">
        <v>115</v>
      </c>
      <c r="X14" s="316" t="s">
        <v>115</v>
      </c>
      <c r="Y14" s="307" t="s">
        <v>115</v>
      </c>
      <c r="Z14" s="240" t="s">
        <v>115</v>
      </c>
      <c r="AA14" s="252" t="s">
        <v>115</v>
      </c>
      <c r="AB14" s="315" t="s">
        <v>115</v>
      </c>
      <c r="AC14" s="240" t="s">
        <v>115</v>
      </c>
      <c r="AD14" s="316" t="s">
        <v>115</v>
      </c>
      <c r="AE14" s="307"/>
      <c r="AF14" s="240"/>
      <c r="AG14" s="314"/>
      <c r="AH14" s="307"/>
      <c r="AI14" s="240"/>
      <c r="AJ14" s="314"/>
      <c r="AK14" s="240" t="s">
        <v>115</v>
      </c>
      <c r="AL14" s="240" t="s">
        <v>115</v>
      </c>
      <c r="AM14" s="316" t="s">
        <v>115</v>
      </c>
      <c r="AN14" s="307" t="s">
        <v>115</v>
      </c>
      <c r="AO14" s="240" t="s">
        <v>115</v>
      </c>
      <c r="AP14" s="252" t="s">
        <v>115</v>
      </c>
      <c r="AQ14" s="315" t="s">
        <v>115</v>
      </c>
      <c r="AR14" s="240" t="s">
        <v>115</v>
      </c>
      <c r="AS14" s="316" t="s">
        <v>115</v>
      </c>
      <c r="AT14" s="307" t="s">
        <v>115</v>
      </c>
      <c r="AU14" s="240" t="s">
        <v>115</v>
      </c>
      <c r="AV14" s="252" t="s">
        <v>115</v>
      </c>
      <c r="AW14" s="315" t="s">
        <v>115</v>
      </c>
      <c r="AX14" s="240" t="s">
        <v>115</v>
      </c>
      <c r="AY14" s="316" t="s">
        <v>115</v>
      </c>
      <c r="AZ14" s="307" t="s">
        <v>115</v>
      </c>
      <c r="BA14" s="240" t="s">
        <v>115</v>
      </c>
      <c r="BB14" s="252" t="s">
        <v>115</v>
      </c>
      <c r="BC14" s="315"/>
      <c r="BD14" s="240"/>
      <c r="BE14" s="316"/>
      <c r="BF14" s="307" t="s">
        <v>115</v>
      </c>
      <c r="BG14" s="240" t="s">
        <v>115</v>
      </c>
      <c r="BH14" s="252" t="s">
        <v>115</v>
      </c>
      <c r="BI14" s="315" t="s">
        <v>115</v>
      </c>
      <c r="BJ14" s="240" t="s">
        <v>115</v>
      </c>
      <c r="BK14" s="316" t="s">
        <v>115</v>
      </c>
      <c r="BL14" s="307" t="s">
        <v>115</v>
      </c>
      <c r="BM14" s="240" t="s">
        <v>115</v>
      </c>
      <c r="BN14" s="316" t="s">
        <v>115</v>
      </c>
      <c r="BO14" s="307" t="s">
        <v>115</v>
      </c>
      <c r="BP14" s="240" t="s">
        <v>115</v>
      </c>
      <c r="BQ14" s="316" t="s">
        <v>115</v>
      </c>
      <c r="BR14" s="307" t="s">
        <v>115</v>
      </c>
      <c r="BS14" s="240" t="s">
        <v>115</v>
      </c>
      <c r="BT14" s="252" t="s">
        <v>115</v>
      </c>
      <c r="BU14" s="315"/>
      <c r="BV14" s="240"/>
      <c r="BW14" s="316"/>
      <c r="BX14" s="315"/>
      <c r="BY14" s="240"/>
      <c r="BZ14" s="252"/>
      <c r="CA14" s="348" t="s">
        <v>57</v>
      </c>
      <c r="CB14" s="288" t="s">
        <v>57</v>
      </c>
      <c r="CC14" s="349" t="s">
        <v>57</v>
      </c>
      <c r="CD14" s="350" t="s">
        <v>57</v>
      </c>
      <c r="CE14" s="288" t="s">
        <v>57</v>
      </c>
      <c r="CF14" s="351" t="s">
        <v>57</v>
      </c>
      <c r="CG14" s="348" t="s">
        <v>57</v>
      </c>
      <c r="CH14" s="288" t="s">
        <v>57</v>
      </c>
      <c r="CI14" s="349" t="s">
        <v>57</v>
      </c>
      <c r="CJ14" s="350" t="s">
        <v>57</v>
      </c>
      <c r="CK14" s="288" t="s">
        <v>57</v>
      </c>
      <c r="CL14" s="351" t="s">
        <v>57</v>
      </c>
      <c r="CM14" s="348" t="s">
        <v>57</v>
      </c>
      <c r="CN14" s="288" t="s">
        <v>57</v>
      </c>
      <c r="CO14" s="349" t="s">
        <v>57</v>
      </c>
      <c r="CP14" s="350"/>
      <c r="CQ14" s="288"/>
      <c r="CR14" s="352"/>
      <c r="CS14" s="10"/>
    </row>
    <row r="15" spans="1:99" s="9" customFormat="1" ht="19.5" customHeight="1">
      <c r="A15" s="435"/>
      <c r="B15" s="310" t="s">
        <v>49</v>
      </c>
      <c r="C15" s="322" t="s">
        <v>97</v>
      </c>
      <c r="D15" s="313"/>
      <c r="E15" s="234"/>
      <c r="F15" s="314"/>
      <c r="G15" s="306"/>
      <c r="H15" s="234"/>
      <c r="I15" s="304"/>
      <c r="J15" s="313"/>
      <c r="K15" s="234"/>
      <c r="L15" s="314"/>
      <c r="M15" s="307"/>
      <c r="N15" s="240"/>
      <c r="O15" s="252"/>
      <c r="P15" s="315" t="s">
        <v>115</v>
      </c>
      <c r="Q15" s="240" t="s">
        <v>115</v>
      </c>
      <c r="R15" s="316" t="s">
        <v>115</v>
      </c>
      <c r="S15" s="307" t="s">
        <v>115</v>
      </c>
      <c r="T15" s="240" t="s">
        <v>115</v>
      </c>
      <c r="U15" s="252" t="s">
        <v>115</v>
      </c>
      <c r="V15" s="315" t="s">
        <v>115</v>
      </c>
      <c r="W15" s="240" t="s">
        <v>115</v>
      </c>
      <c r="X15" s="316" t="s">
        <v>115</v>
      </c>
      <c r="Y15" s="307" t="s">
        <v>115</v>
      </c>
      <c r="Z15" s="240" t="s">
        <v>115</v>
      </c>
      <c r="AA15" s="252" t="s">
        <v>115</v>
      </c>
      <c r="AB15" s="315" t="s">
        <v>115</v>
      </c>
      <c r="AC15" s="240" t="s">
        <v>115</v>
      </c>
      <c r="AD15" s="316" t="s">
        <v>115</v>
      </c>
      <c r="AE15" s="307"/>
      <c r="AF15" s="240"/>
      <c r="AG15" s="314"/>
      <c r="AH15" s="307"/>
      <c r="AI15" s="240"/>
      <c r="AJ15" s="314"/>
      <c r="AK15" s="240" t="s">
        <v>115</v>
      </c>
      <c r="AL15" s="240" t="s">
        <v>115</v>
      </c>
      <c r="AM15" s="316" t="s">
        <v>115</v>
      </c>
      <c r="AN15" s="307" t="s">
        <v>115</v>
      </c>
      <c r="AO15" s="240" t="s">
        <v>115</v>
      </c>
      <c r="AP15" s="252" t="s">
        <v>115</v>
      </c>
      <c r="AQ15" s="315" t="s">
        <v>115</v>
      </c>
      <c r="AR15" s="240" t="s">
        <v>115</v>
      </c>
      <c r="AS15" s="316" t="s">
        <v>115</v>
      </c>
      <c r="AT15" s="307" t="s">
        <v>115</v>
      </c>
      <c r="AU15" s="240" t="s">
        <v>115</v>
      </c>
      <c r="AV15" s="252" t="s">
        <v>115</v>
      </c>
      <c r="AW15" s="315" t="s">
        <v>115</v>
      </c>
      <c r="AX15" s="240" t="s">
        <v>115</v>
      </c>
      <c r="AY15" s="316" t="s">
        <v>115</v>
      </c>
      <c r="AZ15" s="307" t="s">
        <v>115</v>
      </c>
      <c r="BA15" s="240" t="s">
        <v>115</v>
      </c>
      <c r="BB15" s="252" t="s">
        <v>115</v>
      </c>
      <c r="BC15" s="315"/>
      <c r="BD15" s="240"/>
      <c r="BE15" s="316"/>
      <c r="BF15" s="307" t="s">
        <v>115</v>
      </c>
      <c r="BG15" s="240" t="s">
        <v>115</v>
      </c>
      <c r="BH15" s="252" t="s">
        <v>115</v>
      </c>
      <c r="BI15" s="315" t="s">
        <v>115</v>
      </c>
      <c r="BJ15" s="240" t="s">
        <v>115</v>
      </c>
      <c r="BK15" s="316" t="s">
        <v>115</v>
      </c>
      <c r="BL15" s="307" t="s">
        <v>115</v>
      </c>
      <c r="BM15" s="240" t="s">
        <v>115</v>
      </c>
      <c r="BN15" s="316" t="s">
        <v>115</v>
      </c>
      <c r="BO15" s="307" t="s">
        <v>115</v>
      </c>
      <c r="BP15" s="240" t="s">
        <v>115</v>
      </c>
      <c r="BQ15" s="316" t="s">
        <v>115</v>
      </c>
      <c r="BR15" s="307" t="s">
        <v>115</v>
      </c>
      <c r="BS15" s="240" t="s">
        <v>115</v>
      </c>
      <c r="BT15" s="252" t="s">
        <v>115</v>
      </c>
      <c r="BU15" s="315"/>
      <c r="BV15" s="240"/>
      <c r="BW15" s="316"/>
      <c r="BX15" s="315"/>
      <c r="BY15" s="240"/>
      <c r="BZ15" s="252"/>
      <c r="CA15" s="348" t="s">
        <v>57</v>
      </c>
      <c r="CB15" s="288" t="s">
        <v>57</v>
      </c>
      <c r="CC15" s="349" t="s">
        <v>57</v>
      </c>
      <c r="CD15" s="350" t="s">
        <v>57</v>
      </c>
      <c r="CE15" s="288" t="s">
        <v>57</v>
      </c>
      <c r="CF15" s="351" t="s">
        <v>57</v>
      </c>
      <c r="CG15" s="348" t="s">
        <v>57</v>
      </c>
      <c r="CH15" s="288" t="s">
        <v>57</v>
      </c>
      <c r="CI15" s="349" t="s">
        <v>57</v>
      </c>
      <c r="CJ15" s="350" t="s">
        <v>57</v>
      </c>
      <c r="CK15" s="288" t="s">
        <v>57</v>
      </c>
      <c r="CL15" s="351" t="s">
        <v>57</v>
      </c>
      <c r="CM15" s="348" t="s">
        <v>57</v>
      </c>
      <c r="CN15" s="288" t="s">
        <v>57</v>
      </c>
      <c r="CO15" s="349" t="s">
        <v>57</v>
      </c>
      <c r="CP15" s="350"/>
      <c r="CQ15" s="288"/>
      <c r="CR15" s="352"/>
      <c r="CS15" s="10"/>
    </row>
    <row r="16" spans="1:99" s="9" customFormat="1" ht="19.5" customHeight="1">
      <c r="A16" s="435"/>
      <c r="B16" s="310" t="s">
        <v>78</v>
      </c>
      <c r="C16" s="323" t="s">
        <v>98</v>
      </c>
      <c r="D16" s="313"/>
      <c r="E16" s="234"/>
      <c r="F16" s="314"/>
      <c r="G16" s="306"/>
      <c r="H16" s="234"/>
      <c r="I16" s="304"/>
      <c r="J16" s="313"/>
      <c r="K16" s="234"/>
      <c r="L16" s="314"/>
      <c r="M16" s="307"/>
      <c r="N16" s="240"/>
      <c r="O16" s="252"/>
      <c r="P16" s="315" t="s">
        <v>115</v>
      </c>
      <c r="Q16" s="240" t="s">
        <v>115</v>
      </c>
      <c r="R16" s="316" t="s">
        <v>115</v>
      </c>
      <c r="S16" s="307" t="s">
        <v>115</v>
      </c>
      <c r="T16" s="240" t="s">
        <v>115</v>
      </c>
      <c r="U16" s="252" t="s">
        <v>115</v>
      </c>
      <c r="V16" s="315" t="s">
        <v>115</v>
      </c>
      <c r="W16" s="240" t="s">
        <v>115</v>
      </c>
      <c r="X16" s="316" t="s">
        <v>115</v>
      </c>
      <c r="Y16" s="307" t="s">
        <v>115</v>
      </c>
      <c r="Z16" s="240" t="s">
        <v>115</v>
      </c>
      <c r="AA16" s="252" t="s">
        <v>115</v>
      </c>
      <c r="AB16" s="315" t="s">
        <v>115</v>
      </c>
      <c r="AC16" s="240" t="s">
        <v>115</v>
      </c>
      <c r="AD16" s="316" t="s">
        <v>115</v>
      </c>
      <c r="AE16" s="307"/>
      <c r="AF16" s="240"/>
      <c r="AG16" s="314"/>
      <c r="AH16" s="307"/>
      <c r="AI16" s="240"/>
      <c r="AJ16" s="314"/>
      <c r="AK16" s="240" t="s">
        <v>115</v>
      </c>
      <c r="AL16" s="240" t="s">
        <v>115</v>
      </c>
      <c r="AM16" s="316" t="s">
        <v>115</v>
      </c>
      <c r="AN16" s="307" t="s">
        <v>115</v>
      </c>
      <c r="AO16" s="240" t="s">
        <v>115</v>
      </c>
      <c r="AP16" s="252" t="s">
        <v>115</v>
      </c>
      <c r="AQ16" s="315" t="s">
        <v>115</v>
      </c>
      <c r="AR16" s="240" t="s">
        <v>115</v>
      </c>
      <c r="AS16" s="316" t="s">
        <v>115</v>
      </c>
      <c r="AT16" s="307" t="s">
        <v>115</v>
      </c>
      <c r="AU16" s="240" t="s">
        <v>115</v>
      </c>
      <c r="AV16" s="252" t="s">
        <v>115</v>
      </c>
      <c r="AW16" s="315" t="s">
        <v>115</v>
      </c>
      <c r="AX16" s="240" t="s">
        <v>115</v>
      </c>
      <c r="AY16" s="316" t="s">
        <v>115</v>
      </c>
      <c r="AZ16" s="307" t="s">
        <v>115</v>
      </c>
      <c r="BA16" s="240" t="s">
        <v>115</v>
      </c>
      <c r="BB16" s="252" t="s">
        <v>115</v>
      </c>
      <c r="BC16" s="315"/>
      <c r="BD16" s="240"/>
      <c r="BE16" s="316"/>
      <c r="BF16" s="307" t="s">
        <v>115</v>
      </c>
      <c r="BG16" s="240" t="s">
        <v>115</v>
      </c>
      <c r="BH16" s="252" t="s">
        <v>115</v>
      </c>
      <c r="BI16" s="315" t="s">
        <v>115</v>
      </c>
      <c r="BJ16" s="240" t="s">
        <v>115</v>
      </c>
      <c r="BK16" s="316" t="s">
        <v>115</v>
      </c>
      <c r="BL16" s="307" t="s">
        <v>115</v>
      </c>
      <c r="BM16" s="240" t="s">
        <v>115</v>
      </c>
      <c r="BN16" s="316" t="s">
        <v>115</v>
      </c>
      <c r="BO16" s="307" t="s">
        <v>115</v>
      </c>
      <c r="BP16" s="240" t="s">
        <v>115</v>
      </c>
      <c r="BQ16" s="316" t="s">
        <v>115</v>
      </c>
      <c r="BR16" s="307" t="s">
        <v>115</v>
      </c>
      <c r="BS16" s="240" t="s">
        <v>115</v>
      </c>
      <c r="BT16" s="252" t="s">
        <v>115</v>
      </c>
      <c r="BU16" s="315"/>
      <c r="BV16" s="240"/>
      <c r="BW16" s="316"/>
      <c r="BX16" s="315"/>
      <c r="BY16" s="240"/>
      <c r="BZ16" s="252"/>
      <c r="CA16" s="348" t="s">
        <v>57</v>
      </c>
      <c r="CB16" s="288" t="s">
        <v>57</v>
      </c>
      <c r="CC16" s="349" t="s">
        <v>57</v>
      </c>
      <c r="CD16" s="350" t="s">
        <v>57</v>
      </c>
      <c r="CE16" s="288" t="s">
        <v>57</v>
      </c>
      <c r="CF16" s="351" t="s">
        <v>57</v>
      </c>
      <c r="CG16" s="348" t="s">
        <v>57</v>
      </c>
      <c r="CH16" s="288" t="s">
        <v>57</v>
      </c>
      <c r="CI16" s="349" t="s">
        <v>57</v>
      </c>
      <c r="CJ16" s="350" t="s">
        <v>57</v>
      </c>
      <c r="CK16" s="288" t="s">
        <v>57</v>
      </c>
      <c r="CL16" s="351" t="s">
        <v>57</v>
      </c>
      <c r="CM16" s="348" t="s">
        <v>57</v>
      </c>
      <c r="CN16" s="288" t="s">
        <v>57</v>
      </c>
      <c r="CO16" s="349" t="s">
        <v>57</v>
      </c>
      <c r="CP16" s="350"/>
      <c r="CQ16" s="288"/>
      <c r="CR16" s="352"/>
      <c r="CS16" s="10"/>
    </row>
    <row r="17" spans="1:97" s="9" customFormat="1" ht="19.5" customHeight="1">
      <c r="A17" s="435"/>
      <c r="B17" s="417" t="s">
        <v>79</v>
      </c>
      <c r="C17" s="322" t="s">
        <v>70</v>
      </c>
      <c r="D17" s="315"/>
      <c r="E17" s="240"/>
      <c r="F17" s="316"/>
      <c r="G17" s="306"/>
      <c r="H17" s="234"/>
      <c r="I17" s="304"/>
      <c r="J17" s="313"/>
      <c r="K17" s="234"/>
      <c r="L17" s="314"/>
      <c r="M17" s="306"/>
      <c r="N17" s="234"/>
      <c r="O17" s="304"/>
      <c r="P17" s="315" t="s">
        <v>115</v>
      </c>
      <c r="Q17" s="240" t="s">
        <v>115</v>
      </c>
      <c r="R17" s="316" t="s">
        <v>115</v>
      </c>
      <c r="S17" s="307" t="s">
        <v>115</v>
      </c>
      <c r="T17" s="240" t="s">
        <v>115</v>
      </c>
      <c r="U17" s="252" t="s">
        <v>115</v>
      </c>
      <c r="V17" s="315" t="s">
        <v>115</v>
      </c>
      <c r="W17" s="240" t="s">
        <v>115</v>
      </c>
      <c r="X17" s="316" t="s">
        <v>115</v>
      </c>
      <c r="Y17" s="307" t="s">
        <v>115</v>
      </c>
      <c r="Z17" s="240" t="s">
        <v>115</v>
      </c>
      <c r="AA17" s="252" t="s">
        <v>115</v>
      </c>
      <c r="AB17" s="315" t="s">
        <v>115</v>
      </c>
      <c r="AC17" s="240" t="s">
        <v>115</v>
      </c>
      <c r="AD17" s="316" t="s">
        <v>115</v>
      </c>
      <c r="AE17" s="307"/>
      <c r="AF17" s="240"/>
      <c r="AG17" s="314"/>
      <c r="AH17" s="307"/>
      <c r="AI17" s="240"/>
      <c r="AJ17" s="314"/>
      <c r="AK17" s="240" t="s">
        <v>115</v>
      </c>
      <c r="AL17" s="240" t="s">
        <v>115</v>
      </c>
      <c r="AM17" s="316" t="s">
        <v>115</v>
      </c>
      <c r="AN17" s="307" t="s">
        <v>115</v>
      </c>
      <c r="AO17" s="240" t="s">
        <v>115</v>
      </c>
      <c r="AP17" s="252" t="s">
        <v>115</v>
      </c>
      <c r="AQ17" s="315" t="s">
        <v>115</v>
      </c>
      <c r="AR17" s="240" t="s">
        <v>115</v>
      </c>
      <c r="AS17" s="316" t="s">
        <v>115</v>
      </c>
      <c r="AT17" s="307" t="s">
        <v>115</v>
      </c>
      <c r="AU17" s="240" t="s">
        <v>115</v>
      </c>
      <c r="AV17" s="252" t="s">
        <v>115</v>
      </c>
      <c r="AW17" s="315" t="s">
        <v>115</v>
      </c>
      <c r="AX17" s="240" t="s">
        <v>115</v>
      </c>
      <c r="AY17" s="316" t="s">
        <v>115</v>
      </c>
      <c r="AZ17" s="307" t="s">
        <v>115</v>
      </c>
      <c r="BA17" s="240" t="s">
        <v>115</v>
      </c>
      <c r="BB17" s="252" t="s">
        <v>115</v>
      </c>
      <c r="BC17" s="315"/>
      <c r="BD17" s="240"/>
      <c r="BE17" s="316"/>
      <c r="BF17" s="307" t="s">
        <v>115</v>
      </c>
      <c r="BG17" s="240" t="s">
        <v>115</v>
      </c>
      <c r="BH17" s="252" t="s">
        <v>115</v>
      </c>
      <c r="BI17" s="315" t="s">
        <v>115</v>
      </c>
      <c r="BJ17" s="240" t="s">
        <v>115</v>
      </c>
      <c r="BK17" s="316" t="s">
        <v>115</v>
      </c>
      <c r="BL17" s="307" t="s">
        <v>115</v>
      </c>
      <c r="BM17" s="240" t="s">
        <v>115</v>
      </c>
      <c r="BN17" s="316" t="s">
        <v>115</v>
      </c>
      <c r="BO17" s="307" t="s">
        <v>115</v>
      </c>
      <c r="BP17" s="240" t="s">
        <v>115</v>
      </c>
      <c r="BQ17" s="316" t="s">
        <v>115</v>
      </c>
      <c r="BR17" s="307" t="s">
        <v>115</v>
      </c>
      <c r="BS17" s="240" t="s">
        <v>115</v>
      </c>
      <c r="BT17" s="252" t="s">
        <v>115</v>
      </c>
      <c r="BU17" s="315"/>
      <c r="BV17" s="240"/>
      <c r="BW17" s="316"/>
      <c r="BX17" s="315"/>
      <c r="BY17" s="240"/>
      <c r="BZ17" s="252"/>
      <c r="CA17" s="348" t="s">
        <v>57</v>
      </c>
      <c r="CB17" s="288" t="s">
        <v>57</v>
      </c>
      <c r="CC17" s="349" t="s">
        <v>57</v>
      </c>
      <c r="CD17" s="350" t="s">
        <v>57</v>
      </c>
      <c r="CE17" s="288" t="s">
        <v>57</v>
      </c>
      <c r="CF17" s="351" t="s">
        <v>57</v>
      </c>
      <c r="CG17" s="348" t="s">
        <v>57</v>
      </c>
      <c r="CH17" s="288" t="s">
        <v>57</v>
      </c>
      <c r="CI17" s="349" t="s">
        <v>57</v>
      </c>
      <c r="CJ17" s="350" t="s">
        <v>57</v>
      </c>
      <c r="CK17" s="288" t="s">
        <v>57</v>
      </c>
      <c r="CL17" s="351" t="s">
        <v>57</v>
      </c>
      <c r="CM17" s="348" t="s">
        <v>57</v>
      </c>
      <c r="CN17" s="288" t="s">
        <v>57</v>
      </c>
      <c r="CO17" s="349" t="s">
        <v>57</v>
      </c>
      <c r="CP17" s="350"/>
      <c r="CQ17" s="288"/>
      <c r="CR17" s="352"/>
      <c r="CS17" s="10"/>
    </row>
    <row r="18" spans="1:97" s="9" customFormat="1" ht="19.5" customHeight="1">
      <c r="A18" s="435"/>
      <c r="B18" s="418"/>
      <c r="C18" s="322" t="s">
        <v>71</v>
      </c>
      <c r="D18" s="313"/>
      <c r="E18" s="234"/>
      <c r="F18" s="314"/>
      <c r="G18" s="306"/>
      <c r="H18" s="234"/>
      <c r="I18" s="304"/>
      <c r="J18" s="313"/>
      <c r="K18" s="234"/>
      <c r="L18" s="314"/>
      <c r="M18" s="307"/>
      <c r="N18" s="240"/>
      <c r="O18" s="252"/>
      <c r="P18" s="315" t="s">
        <v>115</v>
      </c>
      <c r="Q18" s="240" t="s">
        <v>115</v>
      </c>
      <c r="R18" s="316" t="s">
        <v>115</v>
      </c>
      <c r="S18" s="307" t="s">
        <v>115</v>
      </c>
      <c r="T18" s="240" t="s">
        <v>115</v>
      </c>
      <c r="U18" s="252" t="s">
        <v>115</v>
      </c>
      <c r="V18" s="315" t="s">
        <v>115</v>
      </c>
      <c r="W18" s="240" t="s">
        <v>115</v>
      </c>
      <c r="X18" s="316" t="s">
        <v>115</v>
      </c>
      <c r="Y18" s="307" t="s">
        <v>115</v>
      </c>
      <c r="Z18" s="240" t="s">
        <v>115</v>
      </c>
      <c r="AA18" s="252" t="s">
        <v>115</v>
      </c>
      <c r="AB18" s="315" t="s">
        <v>115</v>
      </c>
      <c r="AC18" s="240" t="s">
        <v>115</v>
      </c>
      <c r="AD18" s="316" t="s">
        <v>115</v>
      </c>
      <c r="AE18" s="307"/>
      <c r="AF18" s="240"/>
      <c r="AG18" s="314"/>
      <c r="AH18" s="307"/>
      <c r="AI18" s="240"/>
      <c r="AJ18" s="314"/>
      <c r="AK18" s="240" t="s">
        <v>115</v>
      </c>
      <c r="AL18" s="240" t="s">
        <v>115</v>
      </c>
      <c r="AM18" s="316" t="s">
        <v>115</v>
      </c>
      <c r="AN18" s="307" t="s">
        <v>115</v>
      </c>
      <c r="AO18" s="240" t="s">
        <v>115</v>
      </c>
      <c r="AP18" s="252" t="s">
        <v>115</v>
      </c>
      <c r="AQ18" s="315" t="s">
        <v>115</v>
      </c>
      <c r="AR18" s="240" t="s">
        <v>115</v>
      </c>
      <c r="AS18" s="316" t="s">
        <v>115</v>
      </c>
      <c r="AT18" s="307" t="s">
        <v>115</v>
      </c>
      <c r="AU18" s="240" t="s">
        <v>115</v>
      </c>
      <c r="AV18" s="252" t="s">
        <v>115</v>
      </c>
      <c r="AW18" s="315" t="s">
        <v>115</v>
      </c>
      <c r="AX18" s="240" t="s">
        <v>115</v>
      </c>
      <c r="AY18" s="316" t="s">
        <v>115</v>
      </c>
      <c r="AZ18" s="307" t="s">
        <v>115</v>
      </c>
      <c r="BA18" s="240" t="s">
        <v>115</v>
      </c>
      <c r="BB18" s="252" t="s">
        <v>115</v>
      </c>
      <c r="BC18" s="315"/>
      <c r="BD18" s="240"/>
      <c r="BE18" s="316"/>
      <c r="BF18" s="307" t="s">
        <v>115</v>
      </c>
      <c r="BG18" s="240" t="s">
        <v>115</v>
      </c>
      <c r="BH18" s="252" t="s">
        <v>115</v>
      </c>
      <c r="BI18" s="315" t="s">
        <v>115</v>
      </c>
      <c r="BJ18" s="240" t="s">
        <v>115</v>
      </c>
      <c r="BK18" s="316" t="s">
        <v>115</v>
      </c>
      <c r="BL18" s="307" t="s">
        <v>115</v>
      </c>
      <c r="BM18" s="240" t="s">
        <v>115</v>
      </c>
      <c r="BN18" s="316" t="s">
        <v>115</v>
      </c>
      <c r="BO18" s="307" t="s">
        <v>115</v>
      </c>
      <c r="BP18" s="240" t="s">
        <v>115</v>
      </c>
      <c r="BQ18" s="316" t="s">
        <v>115</v>
      </c>
      <c r="BR18" s="307" t="s">
        <v>115</v>
      </c>
      <c r="BS18" s="240" t="s">
        <v>115</v>
      </c>
      <c r="BT18" s="252" t="s">
        <v>115</v>
      </c>
      <c r="BU18" s="315"/>
      <c r="BV18" s="240"/>
      <c r="BW18" s="316"/>
      <c r="BX18" s="315"/>
      <c r="BY18" s="240"/>
      <c r="BZ18" s="252"/>
      <c r="CA18" s="348" t="s">
        <v>57</v>
      </c>
      <c r="CB18" s="288" t="s">
        <v>57</v>
      </c>
      <c r="CC18" s="349" t="s">
        <v>57</v>
      </c>
      <c r="CD18" s="350" t="s">
        <v>57</v>
      </c>
      <c r="CE18" s="288" t="s">
        <v>57</v>
      </c>
      <c r="CF18" s="351" t="s">
        <v>57</v>
      </c>
      <c r="CG18" s="348" t="s">
        <v>57</v>
      </c>
      <c r="CH18" s="288" t="s">
        <v>57</v>
      </c>
      <c r="CI18" s="349" t="s">
        <v>57</v>
      </c>
      <c r="CJ18" s="350" t="s">
        <v>57</v>
      </c>
      <c r="CK18" s="288" t="s">
        <v>57</v>
      </c>
      <c r="CL18" s="351" t="s">
        <v>57</v>
      </c>
      <c r="CM18" s="348" t="s">
        <v>57</v>
      </c>
      <c r="CN18" s="288" t="s">
        <v>57</v>
      </c>
      <c r="CO18" s="349" t="s">
        <v>57</v>
      </c>
      <c r="CP18" s="350"/>
      <c r="CQ18" s="288"/>
      <c r="CR18" s="352"/>
      <c r="CS18" s="10"/>
    </row>
    <row r="19" spans="1:97" s="9" customFormat="1" ht="19.5" customHeight="1">
      <c r="A19" s="435"/>
      <c r="B19" s="418"/>
      <c r="C19" s="322" t="s">
        <v>82</v>
      </c>
      <c r="D19" s="313"/>
      <c r="E19" s="234"/>
      <c r="F19" s="314"/>
      <c r="G19" s="306"/>
      <c r="H19" s="234"/>
      <c r="I19" s="304"/>
      <c r="J19" s="313"/>
      <c r="K19" s="234"/>
      <c r="L19" s="314"/>
      <c r="M19" s="307"/>
      <c r="N19" s="240"/>
      <c r="O19" s="252"/>
      <c r="P19" s="315" t="s">
        <v>115</v>
      </c>
      <c r="Q19" s="240" t="s">
        <v>115</v>
      </c>
      <c r="R19" s="316" t="s">
        <v>115</v>
      </c>
      <c r="S19" s="307" t="s">
        <v>115</v>
      </c>
      <c r="T19" s="240" t="s">
        <v>115</v>
      </c>
      <c r="U19" s="252" t="s">
        <v>115</v>
      </c>
      <c r="V19" s="315" t="s">
        <v>115</v>
      </c>
      <c r="W19" s="240" t="s">
        <v>115</v>
      </c>
      <c r="X19" s="316" t="s">
        <v>115</v>
      </c>
      <c r="Y19" s="307" t="s">
        <v>115</v>
      </c>
      <c r="Z19" s="240" t="s">
        <v>115</v>
      </c>
      <c r="AA19" s="252" t="s">
        <v>115</v>
      </c>
      <c r="AB19" s="315" t="s">
        <v>115</v>
      </c>
      <c r="AC19" s="240" t="s">
        <v>115</v>
      </c>
      <c r="AD19" s="316" t="s">
        <v>115</v>
      </c>
      <c r="AE19" s="307"/>
      <c r="AF19" s="240"/>
      <c r="AG19" s="314"/>
      <c r="AH19" s="307"/>
      <c r="AI19" s="240"/>
      <c r="AJ19" s="314"/>
      <c r="AK19" s="240" t="s">
        <v>115</v>
      </c>
      <c r="AL19" s="240" t="s">
        <v>115</v>
      </c>
      <c r="AM19" s="316" t="s">
        <v>115</v>
      </c>
      <c r="AN19" s="307" t="s">
        <v>115</v>
      </c>
      <c r="AO19" s="240" t="s">
        <v>115</v>
      </c>
      <c r="AP19" s="252" t="s">
        <v>115</v>
      </c>
      <c r="AQ19" s="315" t="s">
        <v>115</v>
      </c>
      <c r="AR19" s="240" t="s">
        <v>115</v>
      </c>
      <c r="AS19" s="316" t="s">
        <v>115</v>
      </c>
      <c r="AT19" s="307" t="s">
        <v>115</v>
      </c>
      <c r="AU19" s="240" t="s">
        <v>115</v>
      </c>
      <c r="AV19" s="252" t="s">
        <v>115</v>
      </c>
      <c r="AW19" s="315" t="s">
        <v>115</v>
      </c>
      <c r="AX19" s="240" t="s">
        <v>115</v>
      </c>
      <c r="AY19" s="316" t="s">
        <v>115</v>
      </c>
      <c r="AZ19" s="307" t="s">
        <v>115</v>
      </c>
      <c r="BA19" s="240" t="s">
        <v>115</v>
      </c>
      <c r="BB19" s="252" t="s">
        <v>115</v>
      </c>
      <c r="BC19" s="315"/>
      <c r="BD19" s="240"/>
      <c r="BE19" s="316"/>
      <c r="BF19" s="307" t="s">
        <v>115</v>
      </c>
      <c r="BG19" s="240" t="s">
        <v>115</v>
      </c>
      <c r="BH19" s="252" t="s">
        <v>115</v>
      </c>
      <c r="BI19" s="315" t="s">
        <v>115</v>
      </c>
      <c r="BJ19" s="240" t="s">
        <v>115</v>
      </c>
      <c r="BK19" s="316" t="s">
        <v>115</v>
      </c>
      <c r="BL19" s="307" t="s">
        <v>115</v>
      </c>
      <c r="BM19" s="240" t="s">
        <v>115</v>
      </c>
      <c r="BN19" s="316" t="s">
        <v>115</v>
      </c>
      <c r="BO19" s="307" t="s">
        <v>115</v>
      </c>
      <c r="BP19" s="240" t="s">
        <v>115</v>
      </c>
      <c r="BQ19" s="316" t="s">
        <v>115</v>
      </c>
      <c r="BR19" s="307" t="s">
        <v>115</v>
      </c>
      <c r="BS19" s="240" t="s">
        <v>115</v>
      </c>
      <c r="BT19" s="252" t="s">
        <v>115</v>
      </c>
      <c r="BU19" s="315"/>
      <c r="BV19" s="240"/>
      <c r="BW19" s="316"/>
      <c r="BX19" s="315"/>
      <c r="BY19" s="240"/>
      <c r="BZ19" s="252"/>
      <c r="CA19" s="348" t="s">
        <v>57</v>
      </c>
      <c r="CB19" s="288" t="s">
        <v>57</v>
      </c>
      <c r="CC19" s="349" t="s">
        <v>57</v>
      </c>
      <c r="CD19" s="350" t="s">
        <v>57</v>
      </c>
      <c r="CE19" s="288" t="s">
        <v>57</v>
      </c>
      <c r="CF19" s="351" t="s">
        <v>57</v>
      </c>
      <c r="CG19" s="348" t="s">
        <v>57</v>
      </c>
      <c r="CH19" s="288" t="s">
        <v>57</v>
      </c>
      <c r="CI19" s="349" t="s">
        <v>57</v>
      </c>
      <c r="CJ19" s="350" t="s">
        <v>57</v>
      </c>
      <c r="CK19" s="288" t="s">
        <v>57</v>
      </c>
      <c r="CL19" s="351" t="s">
        <v>57</v>
      </c>
      <c r="CM19" s="348" t="s">
        <v>57</v>
      </c>
      <c r="CN19" s="288" t="s">
        <v>57</v>
      </c>
      <c r="CO19" s="349" t="s">
        <v>57</v>
      </c>
      <c r="CP19" s="350"/>
      <c r="CQ19" s="288"/>
      <c r="CR19" s="352"/>
      <c r="CS19" s="10"/>
    </row>
    <row r="20" spans="1:97" s="9" customFormat="1" ht="19.5" customHeight="1">
      <c r="A20" s="435"/>
      <c r="B20" s="418"/>
      <c r="C20" s="322" t="s">
        <v>83</v>
      </c>
      <c r="D20" s="315"/>
      <c r="E20" s="240"/>
      <c r="F20" s="316"/>
      <c r="G20" s="306"/>
      <c r="H20" s="234"/>
      <c r="I20" s="304"/>
      <c r="J20" s="313"/>
      <c r="K20" s="234"/>
      <c r="L20" s="314"/>
      <c r="M20" s="306"/>
      <c r="N20" s="234"/>
      <c r="O20" s="304"/>
      <c r="P20" s="315" t="s">
        <v>115</v>
      </c>
      <c r="Q20" s="240" t="s">
        <v>115</v>
      </c>
      <c r="R20" s="316" t="s">
        <v>115</v>
      </c>
      <c r="S20" s="307" t="s">
        <v>115</v>
      </c>
      <c r="T20" s="240" t="s">
        <v>115</v>
      </c>
      <c r="U20" s="252" t="s">
        <v>115</v>
      </c>
      <c r="V20" s="315" t="s">
        <v>115</v>
      </c>
      <c r="W20" s="240" t="s">
        <v>115</v>
      </c>
      <c r="X20" s="316" t="s">
        <v>115</v>
      </c>
      <c r="Y20" s="307" t="s">
        <v>115</v>
      </c>
      <c r="Z20" s="240" t="s">
        <v>115</v>
      </c>
      <c r="AA20" s="252" t="s">
        <v>115</v>
      </c>
      <c r="AB20" s="315" t="s">
        <v>115</v>
      </c>
      <c r="AC20" s="240" t="s">
        <v>115</v>
      </c>
      <c r="AD20" s="316" t="s">
        <v>115</v>
      </c>
      <c r="AE20" s="307"/>
      <c r="AF20" s="240"/>
      <c r="AG20" s="314"/>
      <c r="AH20" s="307"/>
      <c r="AI20" s="240"/>
      <c r="AJ20" s="314"/>
      <c r="AK20" s="240" t="s">
        <v>115</v>
      </c>
      <c r="AL20" s="240" t="s">
        <v>115</v>
      </c>
      <c r="AM20" s="316" t="s">
        <v>115</v>
      </c>
      <c r="AN20" s="307" t="s">
        <v>115</v>
      </c>
      <c r="AO20" s="240" t="s">
        <v>115</v>
      </c>
      <c r="AP20" s="252" t="s">
        <v>115</v>
      </c>
      <c r="AQ20" s="315" t="s">
        <v>115</v>
      </c>
      <c r="AR20" s="240" t="s">
        <v>115</v>
      </c>
      <c r="AS20" s="316" t="s">
        <v>115</v>
      </c>
      <c r="AT20" s="307" t="s">
        <v>115</v>
      </c>
      <c r="AU20" s="240" t="s">
        <v>115</v>
      </c>
      <c r="AV20" s="252" t="s">
        <v>115</v>
      </c>
      <c r="AW20" s="315" t="s">
        <v>115</v>
      </c>
      <c r="AX20" s="240" t="s">
        <v>115</v>
      </c>
      <c r="AY20" s="316" t="s">
        <v>115</v>
      </c>
      <c r="AZ20" s="307" t="s">
        <v>115</v>
      </c>
      <c r="BA20" s="240" t="s">
        <v>115</v>
      </c>
      <c r="BB20" s="252" t="s">
        <v>115</v>
      </c>
      <c r="BC20" s="315"/>
      <c r="BD20" s="240"/>
      <c r="BE20" s="316"/>
      <c r="BF20" s="307" t="s">
        <v>115</v>
      </c>
      <c r="BG20" s="240" t="s">
        <v>115</v>
      </c>
      <c r="BH20" s="252" t="s">
        <v>115</v>
      </c>
      <c r="BI20" s="315" t="s">
        <v>115</v>
      </c>
      <c r="BJ20" s="240" t="s">
        <v>115</v>
      </c>
      <c r="BK20" s="316" t="s">
        <v>115</v>
      </c>
      <c r="BL20" s="307" t="s">
        <v>115</v>
      </c>
      <c r="BM20" s="240" t="s">
        <v>115</v>
      </c>
      <c r="BN20" s="316" t="s">
        <v>115</v>
      </c>
      <c r="BO20" s="307" t="s">
        <v>115</v>
      </c>
      <c r="BP20" s="240" t="s">
        <v>115</v>
      </c>
      <c r="BQ20" s="316" t="s">
        <v>115</v>
      </c>
      <c r="BR20" s="307" t="s">
        <v>115</v>
      </c>
      <c r="BS20" s="240" t="s">
        <v>115</v>
      </c>
      <c r="BT20" s="252" t="s">
        <v>115</v>
      </c>
      <c r="BU20" s="315"/>
      <c r="BV20" s="240"/>
      <c r="BW20" s="316"/>
      <c r="BX20" s="315"/>
      <c r="BY20" s="240"/>
      <c r="BZ20" s="252"/>
      <c r="CA20" s="348" t="s">
        <v>57</v>
      </c>
      <c r="CB20" s="288" t="s">
        <v>57</v>
      </c>
      <c r="CC20" s="349" t="s">
        <v>57</v>
      </c>
      <c r="CD20" s="350" t="s">
        <v>57</v>
      </c>
      <c r="CE20" s="288" t="s">
        <v>57</v>
      </c>
      <c r="CF20" s="351" t="s">
        <v>57</v>
      </c>
      <c r="CG20" s="348" t="s">
        <v>57</v>
      </c>
      <c r="CH20" s="288" t="s">
        <v>57</v>
      </c>
      <c r="CI20" s="349" t="s">
        <v>57</v>
      </c>
      <c r="CJ20" s="350" t="s">
        <v>57</v>
      </c>
      <c r="CK20" s="288" t="s">
        <v>57</v>
      </c>
      <c r="CL20" s="351" t="s">
        <v>57</v>
      </c>
      <c r="CM20" s="348" t="s">
        <v>57</v>
      </c>
      <c r="CN20" s="288" t="s">
        <v>57</v>
      </c>
      <c r="CO20" s="349" t="s">
        <v>57</v>
      </c>
      <c r="CP20" s="350"/>
      <c r="CQ20" s="288"/>
      <c r="CR20" s="352"/>
      <c r="CS20" s="10"/>
    </row>
    <row r="21" spans="1:97" s="9" customFormat="1" ht="19.5" customHeight="1">
      <c r="A21" s="435"/>
      <c r="B21" s="418"/>
      <c r="C21" s="322" t="s">
        <v>101</v>
      </c>
      <c r="D21" s="315"/>
      <c r="E21" s="240"/>
      <c r="F21" s="316"/>
      <c r="G21" s="307"/>
      <c r="H21" s="240"/>
      <c r="I21" s="252"/>
      <c r="J21" s="315"/>
      <c r="K21" s="240"/>
      <c r="L21" s="316"/>
      <c r="M21" s="307"/>
      <c r="N21" s="240"/>
      <c r="O21" s="252"/>
      <c r="P21" s="315" t="s">
        <v>115</v>
      </c>
      <c r="Q21" s="240" t="s">
        <v>115</v>
      </c>
      <c r="R21" s="316" t="s">
        <v>115</v>
      </c>
      <c r="S21" s="307" t="s">
        <v>115</v>
      </c>
      <c r="T21" s="240" t="s">
        <v>115</v>
      </c>
      <c r="U21" s="252" t="s">
        <v>115</v>
      </c>
      <c r="V21" s="315" t="s">
        <v>115</v>
      </c>
      <c r="W21" s="240" t="s">
        <v>115</v>
      </c>
      <c r="X21" s="316" t="s">
        <v>115</v>
      </c>
      <c r="Y21" s="307" t="s">
        <v>115</v>
      </c>
      <c r="Z21" s="240" t="s">
        <v>115</v>
      </c>
      <c r="AA21" s="252" t="s">
        <v>115</v>
      </c>
      <c r="AB21" s="315" t="s">
        <v>115</v>
      </c>
      <c r="AC21" s="240" t="s">
        <v>115</v>
      </c>
      <c r="AD21" s="316" t="s">
        <v>115</v>
      </c>
      <c r="AE21" s="307"/>
      <c r="AF21" s="240"/>
      <c r="AG21" s="314"/>
      <c r="AH21" s="307"/>
      <c r="AI21" s="240"/>
      <c r="AJ21" s="314"/>
      <c r="AK21" s="240" t="s">
        <v>115</v>
      </c>
      <c r="AL21" s="240" t="s">
        <v>115</v>
      </c>
      <c r="AM21" s="316" t="s">
        <v>115</v>
      </c>
      <c r="AN21" s="307" t="s">
        <v>115</v>
      </c>
      <c r="AO21" s="240" t="s">
        <v>115</v>
      </c>
      <c r="AP21" s="252" t="s">
        <v>115</v>
      </c>
      <c r="AQ21" s="315" t="s">
        <v>115</v>
      </c>
      <c r="AR21" s="240" t="s">
        <v>115</v>
      </c>
      <c r="AS21" s="316" t="s">
        <v>115</v>
      </c>
      <c r="AT21" s="307" t="s">
        <v>115</v>
      </c>
      <c r="AU21" s="240" t="s">
        <v>115</v>
      </c>
      <c r="AV21" s="252" t="s">
        <v>115</v>
      </c>
      <c r="AW21" s="315" t="s">
        <v>115</v>
      </c>
      <c r="AX21" s="240" t="s">
        <v>115</v>
      </c>
      <c r="AY21" s="316" t="s">
        <v>115</v>
      </c>
      <c r="AZ21" s="307" t="s">
        <v>115</v>
      </c>
      <c r="BA21" s="240" t="s">
        <v>115</v>
      </c>
      <c r="BB21" s="252" t="s">
        <v>115</v>
      </c>
      <c r="BC21" s="315"/>
      <c r="BD21" s="240"/>
      <c r="BE21" s="316"/>
      <c r="BF21" s="307" t="s">
        <v>115</v>
      </c>
      <c r="BG21" s="240" t="s">
        <v>115</v>
      </c>
      <c r="BH21" s="252" t="s">
        <v>115</v>
      </c>
      <c r="BI21" s="315" t="s">
        <v>115</v>
      </c>
      <c r="BJ21" s="240" t="s">
        <v>115</v>
      </c>
      <c r="BK21" s="316" t="s">
        <v>115</v>
      </c>
      <c r="BL21" s="307" t="s">
        <v>115</v>
      </c>
      <c r="BM21" s="240" t="s">
        <v>115</v>
      </c>
      <c r="BN21" s="316" t="s">
        <v>115</v>
      </c>
      <c r="BO21" s="307" t="s">
        <v>115</v>
      </c>
      <c r="BP21" s="240" t="s">
        <v>115</v>
      </c>
      <c r="BQ21" s="316" t="s">
        <v>115</v>
      </c>
      <c r="BR21" s="307" t="s">
        <v>115</v>
      </c>
      <c r="BS21" s="240" t="s">
        <v>115</v>
      </c>
      <c r="BT21" s="252" t="s">
        <v>115</v>
      </c>
      <c r="BU21" s="315"/>
      <c r="BV21" s="240"/>
      <c r="BW21" s="316"/>
      <c r="BX21" s="315"/>
      <c r="BY21" s="240"/>
      <c r="BZ21" s="252"/>
      <c r="CA21" s="348" t="s">
        <v>57</v>
      </c>
      <c r="CB21" s="288" t="s">
        <v>57</v>
      </c>
      <c r="CC21" s="349" t="s">
        <v>57</v>
      </c>
      <c r="CD21" s="350" t="s">
        <v>57</v>
      </c>
      <c r="CE21" s="288" t="s">
        <v>57</v>
      </c>
      <c r="CF21" s="351" t="s">
        <v>57</v>
      </c>
      <c r="CG21" s="348" t="s">
        <v>57</v>
      </c>
      <c r="CH21" s="288" t="s">
        <v>57</v>
      </c>
      <c r="CI21" s="349" t="s">
        <v>57</v>
      </c>
      <c r="CJ21" s="350" t="s">
        <v>57</v>
      </c>
      <c r="CK21" s="288" t="s">
        <v>57</v>
      </c>
      <c r="CL21" s="351" t="s">
        <v>57</v>
      </c>
      <c r="CM21" s="348" t="s">
        <v>57</v>
      </c>
      <c r="CN21" s="288" t="s">
        <v>57</v>
      </c>
      <c r="CO21" s="349" t="s">
        <v>57</v>
      </c>
      <c r="CP21" s="350"/>
      <c r="CQ21" s="288"/>
      <c r="CR21" s="352"/>
      <c r="CS21" s="10"/>
    </row>
    <row r="22" spans="1:97" s="9" customFormat="1" ht="19.5" customHeight="1">
      <c r="A22" s="435"/>
      <c r="B22" s="418"/>
      <c r="C22" s="322" t="s">
        <v>72</v>
      </c>
      <c r="D22" s="315"/>
      <c r="E22" s="240"/>
      <c r="F22" s="316"/>
      <c r="G22" s="306"/>
      <c r="H22" s="234"/>
      <c r="I22" s="304"/>
      <c r="J22" s="313"/>
      <c r="K22" s="234"/>
      <c r="L22" s="314"/>
      <c r="M22" s="306"/>
      <c r="N22" s="234"/>
      <c r="O22" s="304"/>
      <c r="P22" s="315" t="s">
        <v>115</v>
      </c>
      <c r="Q22" s="240" t="s">
        <v>115</v>
      </c>
      <c r="R22" s="316" t="s">
        <v>115</v>
      </c>
      <c r="S22" s="307" t="s">
        <v>115</v>
      </c>
      <c r="T22" s="240" t="s">
        <v>115</v>
      </c>
      <c r="U22" s="252" t="s">
        <v>115</v>
      </c>
      <c r="V22" s="315" t="s">
        <v>115</v>
      </c>
      <c r="W22" s="240" t="s">
        <v>115</v>
      </c>
      <c r="X22" s="316" t="s">
        <v>115</v>
      </c>
      <c r="Y22" s="307" t="s">
        <v>115</v>
      </c>
      <c r="Z22" s="240" t="s">
        <v>115</v>
      </c>
      <c r="AA22" s="252" t="s">
        <v>115</v>
      </c>
      <c r="AB22" s="315" t="s">
        <v>115</v>
      </c>
      <c r="AC22" s="240" t="s">
        <v>115</v>
      </c>
      <c r="AD22" s="316" t="s">
        <v>115</v>
      </c>
      <c r="AE22" s="307"/>
      <c r="AF22" s="240"/>
      <c r="AG22" s="314"/>
      <c r="AH22" s="307"/>
      <c r="AI22" s="240"/>
      <c r="AJ22" s="314"/>
      <c r="AK22" s="240" t="s">
        <v>115</v>
      </c>
      <c r="AL22" s="240" t="s">
        <v>115</v>
      </c>
      <c r="AM22" s="316" t="s">
        <v>115</v>
      </c>
      <c r="AN22" s="307" t="s">
        <v>115</v>
      </c>
      <c r="AO22" s="240" t="s">
        <v>115</v>
      </c>
      <c r="AP22" s="252" t="s">
        <v>115</v>
      </c>
      <c r="AQ22" s="315" t="s">
        <v>115</v>
      </c>
      <c r="AR22" s="240" t="s">
        <v>115</v>
      </c>
      <c r="AS22" s="316" t="s">
        <v>115</v>
      </c>
      <c r="AT22" s="307" t="s">
        <v>115</v>
      </c>
      <c r="AU22" s="240" t="s">
        <v>115</v>
      </c>
      <c r="AV22" s="252" t="s">
        <v>115</v>
      </c>
      <c r="AW22" s="315" t="s">
        <v>115</v>
      </c>
      <c r="AX22" s="240" t="s">
        <v>115</v>
      </c>
      <c r="AY22" s="316" t="s">
        <v>115</v>
      </c>
      <c r="AZ22" s="307" t="s">
        <v>115</v>
      </c>
      <c r="BA22" s="240" t="s">
        <v>115</v>
      </c>
      <c r="BB22" s="252" t="s">
        <v>115</v>
      </c>
      <c r="BC22" s="315"/>
      <c r="BD22" s="240"/>
      <c r="BE22" s="316"/>
      <c r="BF22" s="307" t="s">
        <v>115</v>
      </c>
      <c r="BG22" s="240" t="s">
        <v>115</v>
      </c>
      <c r="BH22" s="252" t="s">
        <v>115</v>
      </c>
      <c r="BI22" s="315" t="s">
        <v>115</v>
      </c>
      <c r="BJ22" s="240" t="s">
        <v>115</v>
      </c>
      <c r="BK22" s="316" t="s">
        <v>115</v>
      </c>
      <c r="BL22" s="307" t="s">
        <v>115</v>
      </c>
      <c r="BM22" s="240" t="s">
        <v>115</v>
      </c>
      <c r="BN22" s="316" t="s">
        <v>115</v>
      </c>
      <c r="BO22" s="307" t="s">
        <v>115</v>
      </c>
      <c r="BP22" s="240" t="s">
        <v>115</v>
      </c>
      <c r="BQ22" s="316" t="s">
        <v>115</v>
      </c>
      <c r="BR22" s="307" t="s">
        <v>115</v>
      </c>
      <c r="BS22" s="240" t="s">
        <v>115</v>
      </c>
      <c r="BT22" s="252" t="s">
        <v>115</v>
      </c>
      <c r="BU22" s="315"/>
      <c r="BV22" s="240"/>
      <c r="BW22" s="316"/>
      <c r="BX22" s="315"/>
      <c r="BY22" s="240"/>
      <c r="BZ22" s="252"/>
      <c r="CA22" s="348" t="s">
        <v>57</v>
      </c>
      <c r="CB22" s="288" t="s">
        <v>57</v>
      </c>
      <c r="CC22" s="349" t="s">
        <v>57</v>
      </c>
      <c r="CD22" s="350" t="s">
        <v>57</v>
      </c>
      <c r="CE22" s="288" t="s">
        <v>57</v>
      </c>
      <c r="CF22" s="351" t="s">
        <v>57</v>
      </c>
      <c r="CG22" s="348" t="s">
        <v>57</v>
      </c>
      <c r="CH22" s="288" t="s">
        <v>57</v>
      </c>
      <c r="CI22" s="349" t="s">
        <v>57</v>
      </c>
      <c r="CJ22" s="350" t="s">
        <v>57</v>
      </c>
      <c r="CK22" s="288" t="s">
        <v>57</v>
      </c>
      <c r="CL22" s="351" t="s">
        <v>57</v>
      </c>
      <c r="CM22" s="348" t="s">
        <v>57</v>
      </c>
      <c r="CN22" s="288" t="s">
        <v>57</v>
      </c>
      <c r="CO22" s="349" t="s">
        <v>57</v>
      </c>
      <c r="CP22" s="350"/>
      <c r="CQ22" s="288"/>
      <c r="CR22" s="352"/>
      <c r="CS22" s="10"/>
    </row>
    <row r="23" spans="1:97" s="9" customFormat="1" ht="19.5" customHeight="1">
      <c r="A23" s="435"/>
      <c r="B23" s="418"/>
      <c r="C23" s="322" t="s">
        <v>73</v>
      </c>
      <c r="D23" s="315"/>
      <c r="E23" s="240"/>
      <c r="F23" s="316"/>
      <c r="G23" s="306"/>
      <c r="H23" s="234"/>
      <c r="I23" s="304"/>
      <c r="J23" s="313"/>
      <c r="K23" s="234"/>
      <c r="L23" s="314"/>
      <c r="M23" s="306"/>
      <c r="N23" s="234"/>
      <c r="O23" s="304"/>
      <c r="P23" s="315" t="s">
        <v>115</v>
      </c>
      <c r="Q23" s="240" t="s">
        <v>115</v>
      </c>
      <c r="R23" s="316" t="s">
        <v>115</v>
      </c>
      <c r="S23" s="307" t="s">
        <v>115</v>
      </c>
      <c r="T23" s="240" t="s">
        <v>115</v>
      </c>
      <c r="U23" s="252" t="s">
        <v>115</v>
      </c>
      <c r="V23" s="315" t="s">
        <v>115</v>
      </c>
      <c r="W23" s="240" t="s">
        <v>115</v>
      </c>
      <c r="X23" s="316" t="s">
        <v>115</v>
      </c>
      <c r="Y23" s="307" t="s">
        <v>115</v>
      </c>
      <c r="Z23" s="240" t="s">
        <v>115</v>
      </c>
      <c r="AA23" s="252" t="s">
        <v>115</v>
      </c>
      <c r="AB23" s="315" t="s">
        <v>115</v>
      </c>
      <c r="AC23" s="240" t="s">
        <v>115</v>
      </c>
      <c r="AD23" s="316" t="s">
        <v>115</v>
      </c>
      <c r="AE23" s="307"/>
      <c r="AF23" s="240"/>
      <c r="AG23" s="314"/>
      <c r="AH23" s="307"/>
      <c r="AI23" s="240"/>
      <c r="AJ23" s="314"/>
      <c r="AK23" s="240" t="s">
        <v>115</v>
      </c>
      <c r="AL23" s="240" t="s">
        <v>115</v>
      </c>
      <c r="AM23" s="316" t="s">
        <v>115</v>
      </c>
      <c r="AN23" s="307" t="s">
        <v>115</v>
      </c>
      <c r="AO23" s="240" t="s">
        <v>115</v>
      </c>
      <c r="AP23" s="252" t="s">
        <v>115</v>
      </c>
      <c r="AQ23" s="315" t="s">
        <v>115</v>
      </c>
      <c r="AR23" s="240" t="s">
        <v>115</v>
      </c>
      <c r="AS23" s="316" t="s">
        <v>115</v>
      </c>
      <c r="AT23" s="307" t="s">
        <v>115</v>
      </c>
      <c r="AU23" s="240" t="s">
        <v>115</v>
      </c>
      <c r="AV23" s="252" t="s">
        <v>115</v>
      </c>
      <c r="AW23" s="315" t="s">
        <v>115</v>
      </c>
      <c r="AX23" s="240" t="s">
        <v>115</v>
      </c>
      <c r="AY23" s="316" t="s">
        <v>115</v>
      </c>
      <c r="AZ23" s="307" t="s">
        <v>115</v>
      </c>
      <c r="BA23" s="240" t="s">
        <v>115</v>
      </c>
      <c r="BB23" s="252" t="s">
        <v>115</v>
      </c>
      <c r="BC23" s="315"/>
      <c r="BD23" s="240"/>
      <c r="BE23" s="316"/>
      <c r="BF23" s="307" t="s">
        <v>115</v>
      </c>
      <c r="BG23" s="240" t="s">
        <v>115</v>
      </c>
      <c r="BH23" s="252" t="s">
        <v>115</v>
      </c>
      <c r="BI23" s="315" t="s">
        <v>115</v>
      </c>
      <c r="BJ23" s="240" t="s">
        <v>115</v>
      </c>
      <c r="BK23" s="316" t="s">
        <v>115</v>
      </c>
      <c r="BL23" s="307" t="s">
        <v>115</v>
      </c>
      <c r="BM23" s="240" t="s">
        <v>115</v>
      </c>
      <c r="BN23" s="316" t="s">
        <v>115</v>
      </c>
      <c r="BO23" s="307" t="s">
        <v>115</v>
      </c>
      <c r="BP23" s="240" t="s">
        <v>115</v>
      </c>
      <c r="BQ23" s="316" t="s">
        <v>115</v>
      </c>
      <c r="BR23" s="307" t="s">
        <v>115</v>
      </c>
      <c r="BS23" s="240" t="s">
        <v>115</v>
      </c>
      <c r="BT23" s="252" t="s">
        <v>115</v>
      </c>
      <c r="BU23" s="315"/>
      <c r="BV23" s="240"/>
      <c r="BW23" s="316"/>
      <c r="BX23" s="315"/>
      <c r="BY23" s="240"/>
      <c r="BZ23" s="252"/>
      <c r="CA23" s="348" t="s">
        <v>57</v>
      </c>
      <c r="CB23" s="288" t="s">
        <v>57</v>
      </c>
      <c r="CC23" s="349" t="s">
        <v>57</v>
      </c>
      <c r="CD23" s="350" t="s">
        <v>57</v>
      </c>
      <c r="CE23" s="288" t="s">
        <v>57</v>
      </c>
      <c r="CF23" s="351" t="s">
        <v>57</v>
      </c>
      <c r="CG23" s="348" t="s">
        <v>57</v>
      </c>
      <c r="CH23" s="288" t="s">
        <v>57</v>
      </c>
      <c r="CI23" s="349" t="s">
        <v>57</v>
      </c>
      <c r="CJ23" s="350" t="s">
        <v>57</v>
      </c>
      <c r="CK23" s="288" t="s">
        <v>57</v>
      </c>
      <c r="CL23" s="351" t="s">
        <v>57</v>
      </c>
      <c r="CM23" s="348" t="s">
        <v>57</v>
      </c>
      <c r="CN23" s="288" t="s">
        <v>57</v>
      </c>
      <c r="CO23" s="349" t="s">
        <v>57</v>
      </c>
      <c r="CP23" s="350"/>
      <c r="CQ23" s="288"/>
      <c r="CR23" s="352"/>
      <c r="CS23" s="10"/>
    </row>
    <row r="24" spans="1:97" s="9" customFormat="1" ht="19.5" customHeight="1">
      <c r="A24" s="435"/>
      <c r="B24" s="418"/>
      <c r="C24" s="322" t="s">
        <v>74</v>
      </c>
      <c r="D24" s="315"/>
      <c r="E24" s="240"/>
      <c r="F24" s="316"/>
      <c r="G24" s="307"/>
      <c r="H24" s="240"/>
      <c r="I24" s="252"/>
      <c r="J24" s="315"/>
      <c r="K24" s="240"/>
      <c r="L24" s="316"/>
      <c r="M24" s="307"/>
      <c r="N24" s="240"/>
      <c r="O24" s="252"/>
      <c r="P24" s="315" t="s">
        <v>115</v>
      </c>
      <c r="Q24" s="240" t="s">
        <v>115</v>
      </c>
      <c r="R24" s="316" t="s">
        <v>115</v>
      </c>
      <c r="S24" s="307" t="s">
        <v>115</v>
      </c>
      <c r="T24" s="240" t="s">
        <v>115</v>
      </c>
      <c r="U24" s="252" t="s">
        <v>115</v>
      </c>
      <c r="V24" s="315" t="s">
        <v>115</v>
      </c>
      <c r="W24" s="240" t="s">
        <v>115</v>
      </c>
      <c r="X24" s="316" t="s">
        <v>115</v>
      </c>
      <c r="Y24" s="307" t="s">
        <v>115</v>
      </c>
      <c r="Z24" s="240" t="s">
        <v>115</v>
      </c>
      <c r="AA24" s="252" t="s">
        <v>115</v>
      </c>
      <c r="AB24" s="315" t="s">
        <v>115</v>
      </c>
      <c r="AC24" s="240" t="s">
        <v>115</v>
      </c>
      <c r="AD24" s="316" t="s">
        <v>115</v>
      </c>
      <c r="AE24" s="307"/>
      <c r="AF24" s="240"/>
      <c r="AG24" s="314"/>
      <c r="AH24" s="307"/>
      <c r="AI24" s="240"/>
      <c r="AJ24" s="314"/>
      <c r="AK24" s="240" t="s">
        <v>115</v>
      </c>
      <c r="AL24" s="240" t="s">
        <v>115</v>
      </c>
      <c r="AM24" s="316" t="s">
        <v>115</v>
      </c>
      <c r="AN24" s="307" t="s">
        <v>115</v>
      </c>
      <c r="AO24" s="240" t="s">
        <v>115</v>
      </c>
      <c r="AP24" s="252" t="s">
        <v>115</v>
      </c>
      <c r="AQ24" s="315" t="s">
        <v>115</v>
      </c>
      <c r="AR24" s="240" t="s">
        <v>115</v>
      </c>
      <c r="AS24" s="316" t="s">
        <v>115</v>
      </c>
      <c r="AT24" s="307" t="s">
        <v>115</v>
      </c>
      <c r="AU24" s="240" t="s">
        <v>115</v>
      </c>
      <c r="AV24" s="252" t="s">
        <v>115</v>
      </c>
      <c r="AW24" s="315" t="s">
        <v>115</v>
      </c>
      <c r="AX24" s="240" t="s">
        <v>115</v>
      </c>
      <c r="AY24" s="316" t="s">
        <v>115</v>
      </c>
      <c r="AZ24" s="307" t="s">
        <v>115</v>
      </c>
      <c r="BA24" s="240" t="s">
        <v>115</v>
      </c>
      <c r="BB24" s="252" t="s">
        <v>115</v>
      </c>
      <c r="BC24" s="315"/>
      <c r="BD24" s="240"/>
      <c r="BE24" s="316"/>
      <c r="BF24" s="307" t="s">
        <v>115</v>
      </c>
      <c r="BG24" s="240" t="s">
        <v>115</v>
      </c>
      <c r="BH24" s="252" t="s">
        <v>115</v>
      </c>
      <c r="BI24" s="315" t="s">
        <v>115</v>
      </c>
      <c r="BJ24" s="240" t="s">
        <v>115</v>
      </c>
      <c r="BK24" s="316" t="s">
        <v>115</v>
      </c>
      <c r="BL24" s="307" t="s">
        <v>115</v>
      </c>
      <c r="BM24" s="240" t="s">
        <v>115</v>
      </c>
      <c r="BN24" s="316" t="s">
        <v>115</v>
      </c>
      <c r="BO24" s="307" t="s">
        <v>115</v>
      </c>
      <c r="BP24" s="240" t="s">
        <v>115</v>
      </c>
      <c r="BQ24" s="316" t="s">
        <v>115</v>
      </c>
      <c r="BR24" s="307" t="s">
        <v>115</v>
      </c>
      <c r="BS24" s="240" t="s">
        <v>115</v>
      </c>
      <c r="BT24" s="252" t="s">
        <v>115</v>
      </c>
      <c r="BU24" s="315"/>
      <c r="BV24" s="240"/>
      <c r="BW24" s="316"/>
      <c r="BX24" s="315"/>
      <c r="BY24" s="240"/>
      <c r="BZ24" s="252"/>
      <c r="CA24" s="348" t="s">
        <v>57</v>
      </c>
      <c r="CB24" s="288" t="s">
        <v>57</v>
      </c>
      <c r="CC24" s="349" t="s">
        <v>57</v>
      </c>
      <c r="CD24" s="350" t="s">
        <v>57</v>
      </c>
      <c r="CE24" s="288" t="s">
        <v>57</v>
      </c>
      <c r="CF24" s="351" t="s">
        <v>57</v>
      </c>
      <c r="CG24" s="348" t="s">
        <v>57</v>
      </c>
      <c r="CH24" s="288" t="s">
        <v>57</v>
      </c>
      <c r="CI24" s="349" t="s">
        <v>57</v>
      </c>
      <c r="CJ24" s="350" t="s">
        <v>57</v>
      </c>
      <c r="CK24" s="288" t="s">
        <v>57</v>
      </c>
      <c r="CL24" s="351" t="s">
        <v>57</v>
      </c>
      <c r="CM24" s="348" t="s">
        <v>57</v>
      </c>
      <c r="CN24" s="288" t="s">
        <v>57</v>
      </c>
      <c r="CO24" s="349" t="s">
        <v>57</v>
      </c>
      <c r="CP24" s="350"/>
      <c r="CQ24" s="288"/>
      <c r="CR24" s="352"/>
      <c r="CS24" s="10"/>
    </row>
    <row r="25" spans="1:97" s="9" customFormat="1" ht="19.5" customHeight="1">
      <c r="A25" s="435"/>
      <c r="B25" s="418"/>
      <c r="C25" s="322"/>
      <c r="D25" s="317"/>
      <c r="E25" s="241"/>
      <c r="F25" s="318"/>
      <c r="G25" s="308"/>
      <c r="H25" s="241"/>
      <c r="I25" s="251"/>
      <c r="J25" s="317"/>
      <c r="K25" s="241"/>
      <c r="L25" s="318"/>
      <c r="M25" s="308"/>
      <c r="N25" s="241"/>
      <c r="O25" s="251"/>
      <c r="P25" s="315"/>
      <c r="Q25" s="240"/>
      <c r="R25" s="316"/>
      <c r="S25" s="307"/>
      <c r="T25" s="240"/>
      <c r="U25" s="252"/>
      <c r="V25" s="315"/>
      <c r="W25" s="240"/>
      <c r="X25" s="316"/>
      <c r="Y25" s="307"/>
      <c r="Z25" s="240"/>
      <c r="AA25" s="252"/>
      <c r="AB25" s="315"/>
      <c r="AC25" s="240"/>
      <c r="AD25" s="316"/>
      <c r="AE25" s="307"/>
      <c r="AF25" s="240"/>
      <c r="AG25" s="314"/>
      <c r="AH25" s="307"/>
      <c r="AI25" s="240"/>
      <c r="AJ25" s="314"/>
      <c r="AK25" s="240"/>
      <c r="AL25" s="240"/>
      <c r="AM25" s="316"/>
      <c r="AN25" s="307"/>
      <c r="AO25" s="240"/>
      <c r="AP25" s="252"/>
      <c r="AQ25" s="315"/>
      <c r="AR25" s="240"/>
      <c r="AS25" s="316"/>
      <c r="AT25" s="307"/>
      <c r="AU25" s="240"/>
      <c r="AV25" s="252"/>
      <c r="AW25" s="315"/>
      <c r="AX25" s="240"/>
      <c r="AY25" s="316"/>
      <c r="AZ25" s="307"/>
      <c r="BA25" s="240"/>
      <c r="BB25" s="252"/>
      <c r="BC25" s="315"/>
      <c r="BD25" s="240"/>
      <c r="BE25" s="316"/>
      <c r="BF25" s="307"/>
      <c r="BG25" s="240"/>
      <c r="BH25" s="252"/>
      <c r="BI25" s="315"/>
      <c r="BJ25" s="240"/>
      <c r="BK25" s="316"/>
      <c r="BL25" s="307"/>
      <c r="BM25" s="240"/>
      <c r="BN25" s="316"/>
      <c r="BO25" s="307"/>
      <c r="BP25" s="240"/>
      <c r="BQ25" s="316"/>
      <c r="BR25" s="307"/>
      <c r="BS25" s="240"/>
      <c r="BT25" s="252"/>
      <c r="BU25" s="315"/>
      <c r="BV25" s="240"/>
      <c r="BW25" s="316"/>
      <c r="BX25" s="315"/>
      <c r="BY25" s="240"/>
      <c r="BZ25" s="252"/>
      <c r="CA25" s="348"/>
      <c r="CB25" s="288"/>
      <c r="CC25" s="349"/>
      <c r="CD25" s="350"/>
      <c r="CE25" s="288"/>
      <c r="CF25" s="351"/>
      <c r="CG25" s="348"/>
      <c r="CH25" s="288"/>
      <c r="CI25" s="349"/>
      <c r="CJ25" s="350"/>
      <c r="CK25" s="288"/>
      <c r="CL25" s="351"/>
      <c r="CM25" s="348"/>
      <c r="CN25" s="288"/>
      <c r="CO25" s="349"/>
      <c r="CP25" s="350"/>
      <c r="CQ25" s="288"/>
      <c r="CR25" s="352"/>
      <c r="CS25" s="10"/>
    </row>
    <row r="26" spans="1:97" s="9" customFormat="1" ht="19.5" customHeight="1">
      <c r="A26" s="435"/>
      <c r="B26" s="417" t="s">
        <v>81</v>
      </c>
      <c r="C26" s="322" t="s">
        <v>93</v>
      </c>
      <c r="D26" s="315"/>
      <c r="E26" s="240"/>
      <c r="F26" s="316"/>
      <c r="G26" s="306"/>
      <c r="H26" s="234"/>
      <c r="I26" s="304"/>
      <c r="J26" s="313"/>
      <c r="K26" s="234"/>
      <c r="L26" s="314"/>
      <c r="M26" s="306"/>
      <c r="N26" s="234"/>
      <c r="O26" s="304"/>
      <c r="P26" s="315" t="s">
        <v>115</v>
      </c>
      <c r="Q26" s="240" t="s">
        <v>115</v>
      </c>
      <c r="R26" s="316" t="s">
        <v>115</v>
      </c>
      <c r="S26" s="307" t="s">
        <v>115</v>
      </c>
      <c r="T26" s="240" t="s">
        <v>115</v>
      </c>
      <c r="U26" s="252" t="s">
        <v>115</v>
      </c>
      <c r="V26" s="315" t="s">
        <v>115</v>
      </c>
      <c r="W26" s="240" t="s">
        <v>115</v>
      </c>
      <c r="X26" s="316" t="s">
        <v>115</v>
      </c>
      <c r="Y26" s="307" t="s">
        <v>115</v>
      </c>
      <c r="Z26" s="240" t="s">
        <v>115</v>
      </c>
      <c r="AA26" s="252" t="s">
        <v>115</v>
      </c>
      <c r="AB26" s="315" t="s">
        <v>115</v>
      </c>
      <c r="AC26" s="240" t="s">
        <v>115</v>
      </c>
      <c r="AD26" s="316" t="s">
        <v>115</v>
      </c>
      <c r="AE26" s="307"/>
      <c r="AF26" s="240"/>
      <c r="AG26" s="314"/>
      <c r="AH26" s="307"/>
      <c r="AI26" s="240"/>
      <c r="AJ26" s="314"/>
      <c r="AK26" s="240" t="s">
        <v>115</v>
      </c>
      <c r="AL26" s="240" t="s">
        <v>115</v>
      </c>
      <c r="AM26" s="316" t="s">
        <v>115</v>
      </c>
      <c r="AN26" s="307" t="s">
        <v>115</v>
      </c>
      <c r="AO26" s="240" t="s">
        <v>115</v>
      </c>
      <c r="AP26" s="252" t="s">
        <v>115</v>
      </c>
      <c r="AQ26" s="315" t="s">
        <v>115</v>
      </c>
      <c r="AR26" s="240" t="s">
        <v>115</v>
      </c>
      <c r="AS26" s="316" t="s">
        <v>115</v>
      </c>
      <c r="AT26" s="307" t="s">
        <v>115</v>
      </c>
      <c r="AU26" s="240" t="s">
        <v>115</v>
      </c>
      <c r="AV26" s="252" t="s">
        <v>115</v>
      </c>
      <c r="AW26" s="315" t="s">
        <v>115</v>
      </c>
      <c r="AX26" s="240" t="s">
        <v>115</v>
      </c>
      <c r="AY26" s="316" t="s">
        <v>115</v>
      </c>
      <c r="AZ26" s="307" t="s">
        <v>115</v>
      </c>
      <c r="BA26" s="240" t="s">
        <v>115</v>
      </c>
      <c r="BB26" s="252" t="s">
        <v>115</v>
      </c>
      <c r="BC26" s="315"/>
      <c r="BD26" s="240"/>
      <c r="BE26" s="316"/>
      <c r="BF26" s="307" t="s">
        <v>115</v>
      </c>
      <c r="BG26" s="240" t="s">
        <v>115</v>
      </c>
      <c r="BH26" s="252" t="s">
        <v>115</v>
      </c>
      <c r="BI26" s="315" t="s">
        <v>115</v>
      </c>
      <c r="BJ26" s="240" t="s">
        <v>115</v>
      </c>
      <c r="BK26" s="316" t="s">
        <v>115</v>
      </c>
      <c r="BL26" s="307" t="s">
        <v>115</v>
      </c>
      <c r="BM26" s="240" t="s">
        <v>115</v>
      </c>
      <c r="BN26" s="316" t="s">
        <v>115</v>
      </c>
      <c r="BO26" s="307" t="s">
        <v>115</v>
      </c>
      <c r="BP26" s="240" t="s">
        <v>115</v>
      </c>
      <c r="BQ26" s="316" t="s">
        <v>115</v>
      </c>
      <c r="BR26" s="307" t="s">
        <v>115</v>
      </c>
      <c r="BS26" s="240" t="s">
        <v>115</v>
      </c>
      <c r="BT26" s="252" t="s">
        <v>115</v>
      </c>
      <c r="BU26" s="315"/>
      <c r="BV26" s="240"/>
      <c r="BW26" s="316"/>
      <c r="BX26" s="315"/>
      <c r="BY26" s="240"/>
      <c r="BZ26" s="252"/>
      <c r="CA26" s="348" t="s">
        <v>57</v>
      </c>
      <c r="CB26" s="288" t="s">
        <v>57</v>
      </c>
      <c r="CC26" s="349" t="s">
        <v>57</v>
      </c>
      <c r="CD26" s="350" t="s">
        <v>57</v>
      </c>
      <c r="CE26" s="288" t="s">
        <v>57</v>
      </c>
      <c r="CF26" s="351" t="s">
        <v>57</v>
      </c>
      <c r="CG26" s="348" t="s">
        <v>57</v>
      </c>
      <c r="CH26" s="288" t="s">
        <v>57</v>
      </c>
      <c r="CI26" s="349" t="s">
        <v>57</v>
      </c>
      <c r="CJ26" s="350" t="s">
        <v>57</v>
      </c>
      <c r="CK26" s="288" t="s">
        <v>57</v>
      </c>
      <c r="CL26" s="351" t="s">
        <v>57</v>
      </c>
      <c r="CM26" s="348" t="s">
        <v>57</v>
      </c>
      <c r="CN26" s="288" t="s">
        <v>57</v>
      </c>
      <c r="CO26" s="349" t="s">
        <v>57</v>
      </c>
      <c r="CP26" s="350"/>
      <c r="CQ26" s="288"/>
      <c r="CR26" s="352"/>
      <c r="CS26" s="10"/>
    </row>
    <row r="27" spans="1:97" s="9" customFormat="1" ht="19.5" customHeight="1">
      <c r="A27" s="435"/>
      <c r="B27" s="417"/>
      <c r="C27" s="322" t="s">
        <v>94</v>
      </c>
      <c r="D27" s="313"/>
      <c r="E27" s="234"/>
      <c r="F27" s="314"/>
      <c r="G27" s="306"/>
      <c r="H27" s="234"/>
      <c r="I27" s="304"/>
      <c r="J27" s="313"/>
      <c r="K27" s="234"/>
      <c r="L27" s="314"/>
      <c r="M27" s="307"/>
      <c r="N27" s="240"/>
      <c r="O27" s="252"/>
      <c r="P27" s="315" t="s">
        <v>115</v>
      </c>
      <c r="Q27" s="240" t="s">
        <v>115</v>
      </c>
      <c r="R27" s="316" t="s">
        <v>115</v>
      </c>
      <c r="S27" s="307" t="s">
        <v>115</v>
      </c>
      <c r="T27" s="240" t="s">
        <v>115</v>
      </c>
      <c r="U27" s="252" t="s">
        <v>115</v>
      </c>
      <c r="V27" s="315" t="s">
        <v>115</v>
      </c>
      <c r="W27" s="240" t="s">
        <v>115</v>
      </c>
      <c r="X27" s="316" t="s">
        <v>115</v>
      </c>
      <c r="Y27" s="307" t="s">
        <v>115</v>
      </c>
      <c r="Z27" s="240" t="s">
        <v>115</v>
      </c>
      <c r="AA27" s="252" t="s">
        <v>115</v>
      </c>
      <c r="AB27" s="315" t="s">
        <v>115</v>
      </c>
      <c r="AC27" s="240" t="s">
        <v>115</v>
      </c>
      <c r="AD27" s="316" t="s">
        <v>115</v>
      </c>
      <c r="AE27" s="307"/>
      <c r="AF27" s="240"/>
      <c r="AG27" s="314"/>
      <c r="AH27" s="307"/>
      <c r="AI27" s="240"/>
      <c r="AJ27" s="314"/>
      <c r="AK27" s="240" t="s">
        <v>115</v>
      </c>
      <c r="AL27" s="240" t="s">
        <v>115</v>
      </c>
      <c r="AM27" s="316" t="s">
        <v>115</v>
      </c>
      <c r="AN27" s="307" t="s">
        <v>115</v>
      </c>
      <c r="AO27" s="240" t="s">
        <v>115</v>
      </c>
      <c r="AP27" s="252" t="s">
        <v>115</v>
      </c>
      <c r="AQ27" s="315" t="s">
        <v>115</v>
      </c>
      <c r="AR27" s="240" t="s">
        <v>115</v>
      </c>
      <c r="AS27" s="316" t="s">
        <v>115</v>
      </c>
      <c r="AT27" s="307" t="s">
        <v>115</v>
      </c>
      <c r="AU27" s="240" t="s">
        <v>115</v>
      </c>
      <c r="AV27" s="252" t="s">
        <v>115</v>
      </c>
      <c r="AW27" s="315" t="s">
        <v>115</v>
      </c>
      <c r="AX27" s="240" t="s">
        <v>115</v>
      </c>
      <c r="AY27" s="316" t="s">
        <v>115</v>
      </c>
      <c r="AZ27" s="307" t="s">
        <v>115</v>
      </c>
      <c r="BA27" s="240" t="s">
        <v>115</v>
      </c>
      <c r="BB27" s="252" t="s">
        <v>115</v>
      </c>
      <c r="BC27" s="315"/>
      <c r="BD27" s="240"/>
      <c r="BE27" s="316"/>
      <c r="BF27" s="307" t="s">
        <v>115</v>
      </c>
      <c r="BG27" s="240" t="s">
        <v>115</v>
      </c>
      <c r="BH27" s="252" t="s">
        <v>115</v>
      </c>
      <c r="BI27" s="315" t="s">
        <v>115</v>
      </c>
      <c r="BJ27" s="240" t="s">
        <v>115</v>
      </c>
      <c r="BK27" s="316" t="s">
        <v>115</v>
      </c>
      <c r="BL27" s="307" t="s">
        <v>115</v>
      </c>
      <c r="BM27" s="240" t="s">
        <v>115</v>
      </c>
      <c r="BN27" s="316" t="s">
        <v>115</v>
      </c>
      <c r="BO27" s="307" t="s">
        <v>115</v>
      </c>
      <c r="BP27" s="240" t="s">
        <v>115</v>
      </c>
      <c r="BQ27" s="316" t="s">
        <v>115</v>
      </c>
      <c r="BR27" s="307" t="s">
        <v>115</v>
      </c>
      <c r="BS27" s="240" t="s">
        <v>115</v>
      </c>
      <c r="BT27" s="252" t="s">
        <v>115</v>
      </c>
      <c r="BU27" s="315"/>
      <c r="BV27" s="240"/>
      <c r="BW27" s="316"/>
      <c r="BX27" s="315"/>
      <c r="BY27" s="240"/>
      <c r="BZ27" s="252"/>
      <c r="CA27" s="348" t="s">
        <v>57</v>
      </c>
      <c r="CB27" s="288" t="s">
        <v>57</v>
      </c>
      <c r="CC27" s="349" t="s">
        <v>57</v>
      </c>
      <c r="CD27" s="350" t="s">
        <v>57</v>
      </c>
      <c r="CE27" s="288" t="s">
        <v>57</v>
      </c>
      <c r="CF27" s="351" t="s">
        <v>57</v>
      </c>
      <c r="CG27" s="348" t="s">
        <v>57</v>
      </c>
      <c r="CH27" s="288" t="s">
        <v>57</v>
      </c>
      <c r="CI27" s="349" t="s">
        <v>57</v>
      </c>
      <c r="CJ27" s="350" t="s">
        <v>57</v>
      </c>
      <c r="CK27" s="288" t="s">
        <v>57</v>
      </c>
      <c r="CL27" s="351" t="s">
        <v>57</v>
      </c>
      <c r="CM27" s="348" t="s">
        <v>57</v>
      </c>
      <c r="CN27" s="288" t="s">
        <v>57</v>
      </c>
      <c r="CO27" s="349" t="s">
        <v>57</v>
      </c>
      <c r="CP27" s="350"/>
      <c r="CQ27" s="288"/>
      <c r="CR27" s="352"/>
      <c r="CS27" s="10"/>
    </row>
    <row r="28" spans="1:97" s="11" customFormat="1" ht="19.5" customHeight="1">
      <c r="A28" s="435"/>
      <c r="B28" s="417"/>
      <c r="C28" s="322" t="s">
        <v>75</v>
      </c>
      <c r="D28" s="313"/>
      <c r="E28" s="234"/>
      <c r="F28" s="314"/>
      <c r="G28" s="306"/>
      <c r="H28" s="234"/>
      <c r="I28" s="304"/>
      <c r="J28" s="313"/>
      <c r="K28" s="234"/>
      <c r="L28" s="314"/>
      <c r="M28" s="307"/>
      <c r="N28" s="240"/>
      <c r="O28" s="252"/>
      <c r="P28" s="315" t="s">
        <v>115</v>
      </c>
      <c r="Q28" s="240" t="s">
        <v>115</v>
      </c>
      <c r="R28" s="316" t="s">
        <v>115</v>
      </c>
      <c r="S28" s="307" t="s">
        <v>115</v>
      </c>
      <c r="T28" s="240" t="s">
        <v>115</v>
      </c>
      <c r="U28" s="252" t="s">
        <v>115</v>
      </c>
      <c r="V28" s="315" t="s">
        <v>115</v>
      </c>
      <c r="W28" s="240" t="s">
        <v>115</v>
      </c>
      <c r="X28" s="316" t="s">
        <v>115</v>
      </c>
      <c r="Y28" s="307" t="s">
        <v>115</v>
      </c>
      <c r="Z28" s="240" t="s">
        <v>115</v>
      </c>
      <c r="AA28" s="252" t="s">
        <v>115</v>
      </c>
      <c r="AB28" s="315" t="s">
        <v>115</v>
      </c>
      <c r="AC28" s="240" t="s">
        <v>115</v>
      </c>
      <c r="AD28" s="316" t="s">
        <v>115</v>
      </c>
      <c r="AE28" s="307"/>
      <c r="AF28" s="240"/>
      <c r="AG28" s="314"/>
      <c r="AH28" s="307"/>
      <c r="AI28" s="240"/>
      <c r="AJ28" s="314"/>
      <c r="AK28" s="240" t="s">
        <v>115</v>
      </c>
      <c r="AL28" s="240" t="s">
        <v>115</v>
      </c>
      <c r="AM28" s="316" t="s">
        <v>115</v>
      </c>
      <c r="AN28" s="307" t="s">
        <v>115</v>
      </c>
      <c r="AO28" s="240" t="s">
        <v>115</v>
      </c>
      <c r="AP28" s="252" t="s">
        <v>115</v>
      </c>
      <c r="AQ28" s="315" t="s">
        <v>115</v>
      </c>
      <c r="AR28" s="240" t="s">
        <v>115</v>
      </c>
      <c r="AS28" s="316" t="s">
        <v>115</v>
      </c>
      <c r="AT28" s="307" t="s">
        <v>115</v>
      </c>
      <c r="AU28" s="240" t="s">
        <v>115</v>
      </c>
      <c r="AV28" s="252" t="s">
        <v>115</v>
      </c>
      <c r="AW28" s="315" t="s">
        <v>115</v>
      </c>
      <c r="AX28" s="240" t="s">
        <v>115</v>
      </c>
      <c r="AY28" s="316" t="s">
        <v>115</v>
      </c>
      <c r="AZ28" s="307" t="s">
        <v>115</v>
      </c>
      <c r="BA28" s="240" t="s">
        <v>115</v>
      </c>
      <c r="BB28" s="252" t="s">
        <v>115</v>
      </c>
      <c r="BC28" s="315"/>
      <c r="BD28" s="240"/>
      <c r="BE28" s="316"/>
      <c r="BF28" s="307" t="s">
        <v>115</v>
      </c>
      <c r="BG28" s="240" t="s">
        <v>115</v>
      </c>
      <c r="BH28" s="252" t="s">
        <v>115</v>
      </c>
      <c r="BI28" s="315" t="s">
        <v>115</v>
      </c>
      <c r="BJ28" s="240" t="s">
        <v>115</v>
      </c>
      <c r="BK28" s="316" t="s">
        <v>115</v>
      </c>
      <c r="BL28" s="307" t="s">
        <v>115</v>
      </c>
      <c r="BM28" s="240" t="s">
        <v>115</v>
      </c>
      <c r="BN28" s="316" t="s">
        <v>115</v>
      </c>
      <c r="BO28" s="307" t="s">
        <v>115</v>
      </c>
      <c r="BP28" s="240" t="s">
        <v>115</v>
      </c>
      <c r="BQ28" s="316" t="s">
        <v>115</v>
      </c>
      <c r="BR28" s="307" t="s">
        <v>115</v>
      </c>
      <c r="BS28" s="240" t="s">
        <v>115</v>
      </c>
      <c r="BT28" s="252" t="s">
        <v>115</v>
      </c>
      <c r="BU28" s="315"/>
      <c r="BV28" s="240"/>
      <c r="BW28" s="316"/>
      <c r="BX28" s="315"/>
      <c r="BY28" s="240"/>
      <c r="BZ28" s="252"/>
      <c r="CA28" s="348" t="s">
        <v>57</v>
      </c>
      <c r="CB28" s="288" t="s">
        <v>57</v>
      </c>
      <c r="CC28" s="349" t="s">
        <v>57</v>
      </c>
      <c r="CD28" s="350" t="s">
        <v>57</v>
      </c>
      <c r="CE28" s="288" t="s">
        <v>57</v>
      </c>
      <c r="CF28" s="351" t="s">
        <v>57</v>
      </c>
      <c r="CG28" s="348" t="s">
        <v>57</v>
      </c>
      <c r="CH28" s="288" t="s">
        <v>57</v>
      </c>
      <c r="CI28" s="349" t="s">
        <v>57</v>
      </c>
      <c r="CJ28" s="350" t="s">
        <v>57</v>
      </c>
      <c r="CK28" s="288" t="s">
        <v>57</v>
      </c>
      <c r="CL28" s="351" t="s">
        <v>57</v>
      </c>
      <c r="CM28" s="348" t="s">
        <v>57</v>
      </c>
      <c r="CN28" s="288" t="s">
        <v>57</v>
      </c>
      <c r="CO28" s="349" t="s">
        <v>57</v>
      </c>
      <c r="CP28" s="350"/>
      <c r="CQ28" s="288"/>
      <c r="CR28" s="352"/>
      <c r="CS28" s="10"/>
    </row>
    <row r="29" spans="1:97" s="11" customFormat="1" ht="19.5" customHeight="1">
      <c r="A29" s="435"/>
      <c r="B29" s="417"/>
      <c r="C29" s="322" t="s">
        <v>106</v>
      </c>
      <c r="D29" s="315"/>
      <c r="E29" s="240"/>
      <c r="F29" s="316"/>
      <c r="G29" s="306"/>
      <c r="H29" s="234"/>
      <c r="I29" s="304"/>
      <c r="J29" s="313"/>
      <c r="K29" s="234"/>
      <c r="L29" s="314"/>
      <c r="M29" s="306"/>
      <c r="N29" s="234"/>
      <c r="O29" s="304"/>
      <c r="P29" s="315" t="s">
        <v>115</v>
      </c>
      <c r="Q29" s="240" t="s">
        <v>115</v>
      </c>
      <c r="R29" s="316" t="s">
        <v>115</v>
      </c>
      <c r="S29" s="307" t="s">
        <v>115</v>
      </c>
      <c r="T29" s="240" t="s">
        <v>115</v>
      </c>
      <c r="U29" s="252" t="s">
        <v>115</v>
      </c>
      <c r="V29" s="315" t="s">
        <v>115</v>
      </c>
      <c r="W29" s="240" t="s">
        <v>115</v>
      </c>
      <c r="X29" s="316" t="s">
        <v>115</v>
      </c>
      <c r="Y29" s="307" t="s">
        <v>115</v>
      </c>
      <c r="Z29" s="240" t="s">
        <v>115</v>
      </c>
      <c r="AA29" s="252" t="s">
        <v>115</v>
      </c>
      <c r="AB29" s="315" t="s">
        <v>115</v>
      </c>
      <c r="AC29" s="240" t="s">
        <v>115</v>
      </c>
      <c r="AD29" s="316" t="s">
        <v>115</v>
      </c>
      <c r="AE29" s="307"/>
      <c r="AF29" s="240"/>
      <c r="AG29" s="314"/>
      <c r="AH29" s="307"/>
      <c r="AI29" s="240"/>
      <c r="AJ29" s="314"/>
      <c r="AK29" s="240" t="s">
        <v>115</v>
      </c>
      <c r="AL29" s="240" t="s">
        <v>115</v>
      </c>
      <c r="AM29" s="316" t="s">
        <v>115</v>
      </c>
      <c r="AN29" s="307" t="s">
        <v>115</v>
      </c>
      <c r="AO29" s="240" t="s">
        <v>115</v>
      </c>
      <c r="AP29" s="252" t="s">
        <v>115</v>
      </c>
      <c r="AQ29" s="315" t="s">
        <v>115</v>
      </c>
      <c r="AR29" s="240" t="s">
        <v>115</v>
      </c>
      <c r="AS29" s="316" t="s">
        <v>115</v>
      </c>
      <c r="AT29" s="307" t="s">
        <v>115</v>
      </c>
      <c r="AU29" s="240" t="s">
        <v>115</v>
      </c>
      <c r="AV29" s="252" t="s">
        <v>115</v>
      </c>
      <c r="AW29" s="315" t="s">
        <v>115</v>
      </c>
      <c r="AX29" s="240" t="s">
        <v>115</v>
      </c>
      <c r="AY29" s="316" t="s">
        <v>115</v>
      </c>
      <c r="AZ29" s="307" t="s">
        <v>115</v>
      </c>
      <c r="BA29" s="240" t="s">
        <v>115</v>
      </c>
      <c r="BB29" s="252" t="s">
        <v>115</v>
      </c>
      <c r="BC29" s="315"/>
      <c r="BD29" s="240"/>
      <c r="BE29" s="316"/>
      <c r="BF29" s="307" t="s">
        <v>115</v>
      </c>
      <c r="BG29" s="240" t="s">
        <v>115</v>
      </c>
      <c r="BH29" s="252" t="s">
        <v>115</v>
      </c>
      <c r="BI29" s="315" t="s">
        <v>115</v>
      </c>
      <c r="BJ29" s="240" t="s">
        <v>115</v>
      </c>
      <c r="BK29" s="316" t="s">
        <v>115</v>
      </c>
      <c r="BL29" s="307" t="s">
        <v>115</v>
      </c>
      <c r="BM29" s="240" t="s">
        <v>115</v>
      </c>
      <c r="BN29" s="316" t="s">
        <v>115</v>
      </c>
      <c r="BO29" s="307" t="s">
        <v>115</v>
      </c>
      <c r="BP29" s="240" t="s">
        <v>115</v>
      </c>
      <c r="BQ29" s="316" t="s">
        <v>115</v>
      </c>
      <c r="BR29" s="307" t="s">
        <v>115</v>
      </c>
      <c r="BS29" s="240" t="s">
        <v>115</v>
      </c>
      <c r="BT29" s="252" t="s">
        <v>115</v>
      </c>
      <c r="BU29" s="315"/>
      <c r="BV29" s="240"/>
      <c r="BW29" s="316"/>
      <c r="BX29" s="315"/>
      <c r="BY29" s="240"/>
      <c r="BZ29" s="252"/>
      <c r="CA29" s="348" t="s">
        <v>57</v>
      </c>
      <c r="CB29" s="288" t="s">
        <v>57</v>
      </c>
      <c r="CC29" s="349" t="s">
        <v>57</v>
      </c>
      <c r="CD29" s="350" t="s">
        <v>57</v>
      </c>
      <c r="CE29" s="288" t="s">
        <v>57</v>
      </c>
      <c r="CF29" s="351" t="s">
        <v>57</v>
      </c>
      <c r="CG29" s="348" t="s">
        <v>57</v>
      </c>
      <c r="CH29" s="288" t="s">
        <v>57</v>
      </c>
      <c r="CI29" s="349" t="s">
        <v>57</v>
      </c>
      <c r="CJ29" s="350" t="s">
        <v>57</v>
      </c>
      <c r="CK29" s="288" t="s">
        <v>57</v>
      </c>
      <c r="CL29" s="351" t="s">
        <v>57</v>
      </c>
      <c r="CM29" s="348" t="s">
        <v>57</v>
      </c>
      <c r="CN29" s="288" t="s">
        <v>57</v>
      </c>
      <c r="CO29" s="349" t="s">
        <v>57</v>
      </c>
      <c r="CP29" s="350"/>
      <c r="CQ29" s="288"/>
      <c r="CR29" s="352"/>
      <c r="CS29" s="10"/>
    </row>
    <row r="30" spans="1:97" s="11" customFormat="1" ht="19.5" customHeight="1">
      <c r="A30" s="435"/>
      <c r="B30" s="417"/>
      <c r="C30" s="322" t="s">
        <v>76</v>
      </c>
      <c r="D30" s="315"/>
      <c r="E30" s="240"/>
      <c r="F30" s="316"/>
      <c r="G30" s="306"/>
      <c r="H30" s="234"/>
      <c r="I30" s="304"/>
      <c r="J30" s="313"/>
      <c r="K30" s="234"/>
      <c r="L30" s="314"/>
      <c r="M30" s="306"/>
      <c r="N30" s="234"/>
      <c r="O30" s="304"/>
      <c r="P30" s="315" t="s">
        <v>115</v>
      </c>
      <c r="Q30" s="240" t="s">
        <v>115</v>
      </c>
      <c r="R30" s="316" t="s">
        <v>115</v>
      </c>
      <c r="S30" s="307" t="s">
        <v>115</v>
      </c>
      <c r="T30" s="240" t="s">
        <v>115</v>
      </c>
      <c r="U30" s="252" t="s">
        <v>115</v>
      </c>
      <c r="V30" s="315" t="s">
        <v>115</v>
      </c>
      <c r="W30" s="240" t="s">
        <v>115</v>
      </c>
      <c r="X30" s="316" t="s">
        <v>115</v>
      </c>
      <c r="Y30" s="307" t="s">
        <v>115</v>
      </c>
      <c r="Z30" s="240" t="s">
        <v>115</v>
      </c>
      <c r="AA30" s="252" t="s">
        <v>115</v>
      </c>
      <c r="AB30" s="315" t="s">
        <v>115</v>
      </c>
      <c r="AC30" s="240" t="s">
        <v>115</v>
      </c>
      <c r="AD30" s="316" t="s">
        <v>115</v>
      </c>
      <c r="AE30" s="307"/>
      <c r="AF30" s="240"/>
      <c r="AG30" s="314"/>
      <c r="AH30" s="307"/>
      <c r="AI30" s="240"/>
      <c r="AJ30" s="314"/>
      <c r="AK30" s="240" t="s">
        <v>115</v>
      </c>
      <c r="AL30" s="240" t="s">
        <v>115</v>
      </c>
      <c r="AM30" s="316" t="s">
        <v>115</v>
      </c>
      <c r="AN30" s="307" t="s">
        <v>115</v>
      </c>
      <c r="AO30" s="240" t="s">
        <v>115</v>
      </c>
      <c r="AP30" s="252" t="s">
        <v>115</v>
      </c>
      <c r="AQ30" s="315" t="s">
        <v>115</v>
      </c>
      <c r="AR30" s="240" t="s">
        <v>115</v>
      </c>
      <c r="AS30" s="316" t="s">
        <v>115</v>
      </c>
      <c r="AT30" s="307" t="s">
        <v>115</v>
      </c>
      <c r="AU30" s="240" t="s">
        <v>115</v>
      </c>
      <c r="AV30" s="252" t="s">
        <v>115</v>
      </c>
      <c r="AW30" s="315" t="s">
        <v>115</v>
      </c>
      <c r="AX30" s="240" t="s">
        <v>115</v>
      </c>
      <c r="AY30" s="316" t="s">
        <v>115</v>
      </c>
      <c r="AZ30" s="307" t="s">
        <v>115</v>
      </c>
      <c r="BA30" s="240" t="s">
        <v>115</v>
      </c>
      <c r="BB30" s="252" t="s">
        <v>115</v>
      </c>
      <c r="BC30" s="315"/>
      <c r="BD30" s="240"/>
      <c r="BE30" s="316"/>
      <c r="BF30" s="307" t="s">
        <v>115</v>
      </c>
      <c r="BG30" s="240" t="s">
        <v>115</v>
      </c>
      <c r="BH30" s="252" t="s">
        <v>115</v>
      </c>
      <c r="BI30" s="315" t="s">
        <v>115</v>
      </c>
      <c r="BJ30" s="240" t="s">
        <v>115</v>
      </c>
      <c r="BK30" s="316" t="s">
        <v>115</v>
      </c>
      <c r="BL30" s="307" t="s">
        <v>115</v>
      </c>
      <c r="BM30" s="240" t="s">
        <v>115</v>
      </c>
      <c r="BN30" s="316" t="s">
        <v>115</v>
      </c>
      <c r="BO30" s="307" t="s">
        <v>115</v>
      </c>
      <c r="BP30" s="240" t="s">
        <v>115</v>
      </c>
      <c r="BQ30" s="316" t="s">
        <v>115</v>
      </c>
      <c r="BR30" s="307" t="s">
        <v>115</v>
      </c>
      <c r="BS30" s="240" t="s">
        <v>115</v>
      </c>
      <c r="BT30" s="252" t="s">
        <v>115</v>
      </c>
      <c r="BU30" s="315"/>
      <c r="BV30" s="240"/>
      <c r="BW30" s="316"/>
      <c r="BX30" s="315"/>
      <c r="BY30" s="240"/>
      <c r="BZ30" s="252"/>
      <c r="CA30" s="348" t="s">
        <v>57</v>
      </c>
      <c r="CB30" s="288" t="s">
        <v>57</v>
      </c>
      <c r="CC30" s="349" t="s">
        <v>57</v>
      </c>
      <c r="CD30" s="350" t="s">
        <v>57</v>
      </c>
      <c r="CE30" s="288" t="s">
        <v>57</v>
      </c>
      <c r="CF30" s="351" t="s">
        <v>57</v>
      </c>
      <c r="CG30" s="348" t="s">
        <v>57</v>
      </c>
      <c r="CH30" s="288" t="s">
        <v>57</v>
      </c>
      <c r="CI30" s="349" t="s">
        <v>57</v>
      </c>
      <c r="CJ30" s="350" t="s">
        <v>57</v>
      </c>
      <c r="CK30" s="288" t="s">
        <v>57</v>
      </c>
      <c r="CL30" s="351" t="s">
        <v>57</v>
      </c>
      <c r="CM30" s="348" t="s">
        <v>57</v>
      </c>
      <c r="CN30" s="288" t="s">
        <v>57</v>
      </c>
      <c r="CO30" s="349" t="s">
        <v>57</v>
      </c>
      <c r="CP30" s="350"/>
      <c r="CQ30" s="288"/>
      <c r="CR30" s="352"/>
      <c r="CS30" s="10"/>
    </row>
    <row r="31" spans="1:97" s="11" customFormat="1" ht="19.5" customHeight="1">
      <c r="A31" s="435"/>
      <c r="B31" s="417"/>
      <c r="C31" s="322" t="s">
        <v>95</v>
      </c>
      <c r="D31" s="315"/>
      <c r="E31" s="240"/>
      <c r="F31" s="316"/>
      <c r="G31" s="307"/>
      <c r="H31" s="240"/>
      <c r="I31" s="252"/>
      <c r="J31" s="315"/>
      <c r="K31" s="240"/>
      <c r="L31" s="316"/>
      <c r="M31" s="307"/>
      <c r="N31" s="240"/>
      <c r="O31" s="252"/>
      <c r="P31" s="315" t="s">
        <v>115</v>
      </c>
      <c r="Q31" s="240" t="s">
        <v>115</v>
      </c>
      <c r="R31" s="316" t="s">
        <v>115</v>
      </c>
      <c r="S31" s="307" t="s">
        <v>115</v>
      </c>
      <c r="T31" s="240" t="s">
        <v>115</v>
      </c>
      <c r="U31" s="252" t="s">
        <v>115</v>
      </c>
      <c r="V31" s="315" t="s">
        <v>115</v>
      </c>
      <c r="W31" s="240" t="s">
        <v>115</v>
      </c>
      <c r="X31" s="316" t="s">
        <v>115</v>
      </c>
      <c r="Y31" s="307" t="s">
        <v>115</v>
      </c>
      <c r="Z31" s="240" t="s">
        <v>115</v>
      </c>
      <c r="AA31" s="252" t="s">
        <v>115</v>
      </c>
      <c r="AB31" s="315" t="s">
        <v>115</v>
      </c>
      <c r="AC31" s="240" t="s">
        <v>115</v>
      </c>
      <c r="AD31" s="316" t="s">
        <v>115</v>
      </c>
      <c r="AE31" s="307"/>
      <c r="AF31" s="240"/>
      <c r="AG31" s="314"/>
      <c r="AH31" s="307"/>
      <c r="AI31" s="240"/>
      <c r="AJ31" s="314"/>
      <c r="AK31" s="240" t="s">
        <v>115</v>
      </c>
      <c r="AL31" s="240" t="s">
        <v>115</v>
      </c>
      <c r="AM31" s="316" t="s">
        <v>115</v>
      </c>
      <c r="AN31" s="307" t="s">
        <v>115</v>
      </c>
      <c r="AO31" s="240" t="s">
        <v>115</v>
      </c>
      <c r="AP31" s="252" t="s">
        <v>115</v>
      </c>
      <c r="AQ31" s="315" t="s">
        <v>115</v>
      </c>
      <c r="AR31" s="240" t="s">
        <v>115</v>
      </c>
      <c r="AS31" s="316" t="s">
        <v>115</v>
      </c>
      <c r="AT31" s="307" t="s">
        <v>115</v>
      </c>
      <c r="AU31" s="240" t="s">
        <v>115</v>
      </c>
      <c r="AV31" s="252" t="s">
        <v>115</v>
      </c>
      <c r="AW31" s="315" t="s">
        <v>115</v>
      </c>
      <c r="AX31" s="240" t="s">
        <v>115</v>
      </c>
      <c r="AY31" s="316" t="s">
        <v>115</v>
      </c>
      <c r="AZ31" s="307" t="s">
        <v>115</v>
      </c>
      <c r="BA31" s="240" t="s">
        <v>115</v>
      </c>
      <c r="BB31" s="252" t="s">
        <v>115</v>
      </c>
      <c r="BC31" s="315"/>
      <c r="BD31" s="240"/>
      <c r="BE31" s="316"/>
      <c r="BF31" s="307" t="s">
        <v>115</v>
      </c>
      <c r="BG31" s="240" t="s">
        <v>115</v>
      </c>
      <c r="BH31" s="252" t="s">
        <v>115</v>
      </c>
      <c r="BI31" s="315" t="s">
        <v>115</v>
      </c>
      <c r="BJ31" s="240" t="s">
        <v>115</v>
      </c>
      <c r="BK31" s="316" t="s">
        <v>115</v>
      </c>
      <c r="BL31" s="307" t="s">
        <v>115</v>
      </c>
      <c r="BM31" s="240" t="s">
        <v>115</v>
      </c>
      <c r="BN31" s="316" t="s">
        <v>115</v>
      </c>
      <c r="BO31" s="307" t="s">
        <v>115</v>
      </c>
      <c r="BP31" s="240" t="s">
        <v>115</v>
      </c>
      <c r="BQ31" s="316" t="s">
        <v>115</v>
      </c>
      <c r="BR31" s="307" t="s">
        <v>115</v>
      </c>
      <c r="BS31" s="240" t="s">
        <v>115</v>
      </c>
      <c r="BT31" s="252" t="s">
        <v>115</v>
      </c>
      <c r="BU31" s="315"/>
      <c r="BV31" s="240"/>
      <c r="BW31" s="316"/>
      <c r="BX31" s="315"/>
      <c r="BY31" s="240"/>
      <c r="BZ31" s="252"/>
      <c r="CA31" s="348" t="s">
        <v>57</v>
      </c>
      <c r="CB31" s="288" t="s">
        <v>57</v>
      </c>
      <c r="CC31" s="349" t="s">
        <v>57</v>
      </c>
      <c r="CD31" s="350" t="s">
        <v>57</v>
      </c>
      <c r="CE31" s="288" t="s">
        <v>57</v>
      </c>
      <c r="CF31" s="351" t="s">
        <v>57</v>
      </c>
      <c r="CG31" s="348" t="s">
        <v>57</v>
      </c>
      <c r="CH31" s="288" t="s">
        <v>57</v>
      </c>
      <c r="CI31" s="349" t="s">
        <v>57</v>
      </c>
      <c r="CJ31" s="350" t="s">
        <v>57</v>
      </c>
      <c r="CK31" s="288" t="s">
        <v>57</v>
      </c>
      <c r="CL31" s="351" t="s">
        <v>57</v>
      </c>
      <c r="CM31" s="348" t="s">
        <v>57</v>
      </c>
      <c r="CN31" s="288" t="s">
        <v>57</v>
      </c>
      <c r="CO31" s="349" t="s">
        <v>57</v>
      </c>
      <c r="CP31" s="350"/>
      <c r="CQ31" s="288"/>
      <c r="CR31" s="352"/>
      <c r="CS31" s="10"/>
    </row>
    <row r="32" spans="1:97" s="11" customFormat="1" ht="19.5" customHeight="1">
      <c r="A32" s="435"/>
      <c r="B32" s="417"/>
      <c r="C32" s="322" t="s">
        <v>77</v>
      </c>
      <c r="D32" s="315"/>
      <c r="E32" s="240"/>
      <c r="F32" s="316"/>
      <c r="G32" s="307"/>
      <c r="H32" s="240"/>
      <c r="I32" s="252"/>
      <c r="J32" s="315"/>
      <c r="K32" s="240"/>
      <c r="L32" s="316"/>
      <c r="M32" s="307"/>
      <c r="N32" s="240"/>
      <c r="O32" s="252"/>
      <c r="P32" s="315" t="s">
        <v>115</v>
      </c>
      <c r="Q32" s="240" t="s">
        <v>115</v>
      </c>
      <c r="R32" s="316" t="s">
        <v>115</v>
      </c>
      <c r="S32" s="307" t="s">
        <v>115</v>
      </c>
      <c r="T32" s="240" t="s">
        <v>115</v>
      </c>
      <c r="U32" s="252" t="s">
        <v>115</v>
      </c>
      <c r="V32" s="315" t="s">
        <v>115</v>
      </c>
      <c r="W32" s="240" t="s">
        <v>115</v>
      </c>
      <c r="X32" s="316" t="s">
        <v>115</v>
      </c>
      <c r="Y32" s="307" t="s">
        <v>115</v>
      </c>
      <c r="Z32" s="240" t="s">
        <v>115</v>
      </c>
      <c r="AA32" s="252" t="s">
        <v>115</v>
      </c>
      <c r="AB32" s="315" t="s">
        <v>115</v>
      </c>
      <c r="AC32" s="240" t="s">
        <v>115</v>
      </c>
      <c r="AD32" s="316" t="s">
        <v>115</v>
      </c>
      <c r="AE32" s="307"/>
      <c r="AF32" s="240"/>
      <c r="AG32" s="314"/>
      <c r="AH32" s="307"/>
      <c r="AI32" s="240"/>
      <c r="AJ32" s="314"/>
      <c r="AK32" s="240" t="s">
        <v>115</v>
      </c>
      <c r="AL32" s="240" t="s">
        <v>115</v>
      </c>
      <c r="AM32" s="316" t="s">
        <v>115</v>
      </c>
      <c r="AN32" s="307" t="s">
        <v>115</v>
      </c>
      <c r="AO32" s="240" t="s">
        <v>115</v>
      </c>
      <c r="AP32" s="252" t="s">
        <v>115</v>
      </c>
      <c r="AQ32" s="315" t="s">
        <v>115</v>
      </c>
      <c r="AR32" s="240" t="s">
        <v>115</v>
      </c>
      <c r="AS32" s="316" t="s">
        <v>115</v>
      </c>
      <c r="AT32" s="307" t="s">
        <v>115</v>
      </c>
      <c r="AU32" s="240" t="s">
        <v>115</v>
      </c>
      <c r="AV32" s="252" t="s">
        <v>115</v>
      </c>
      <c r="AW32" s="315" t="s">
        <v>115</v>
      </c>
      <c r="AX32" s="240" t="s">
        <v>115</v>
      </c>
      <c r="AY32" s="316" t="s">
        <v>115</v>
      </c>
      <c r="AZ32" s="307" t="s">
        <v>115</v>
      </c>
      <c r="BA32" s="240" t="s">
        <v>115</v>
      </c>
      <c r="BB32" s="252" t="s">
        <v>115</v>
      </c>
      <c r="BC32" s="315"/>
      <c r="BD32" s="240"/>
      <c r="BE32" s="316"/>
      <c r="BF32" s="307" t="s">
        <v>115</v>
      </c>
      <c r="BG32" s="240" t="s">
        <v>115</v>
      </c>
      <c r="BH32" s="252" t="s">
        <v>115</v>
      </c>
      <c r="BI32" s="315" t="s">
        <v>115</v>
      </c>
      <c r="BJ32" s="240" t="s">
        <v>115</v>
      </c>
      <c r="BK32" s="316" t="s">
        <v>115</v>
      </c>
      <c r="BL32" s="307" t="s">
        <v>115</v>
      </c>
      <c r="BM32" s="240" t="s">
        <v>115</v>
      </c>
      <c r="BN32" s="316" t="s">
        <v>115</v>
      </c>
      <c r="BO32" s="307" t="s">
        <v>115</v>
      </c>
      <c r="BP32" s="240" t="s">
        <v>115</v>
      </c>
      <c r="BQ32" s="316" t="s">
        <v>115</v>
      </c>
      <c r="BR32" s="307" t="s">
        <v>115</v>
      </c>
      <c r="BS32" s="240" t="s">
        <v>115</v>
      </c>
      <c r="BT32" s="252" t="s">
        <v>115</v>
      </c>
      <c r="BU32" s="315"/>
      <c r="BV32" s="240"/>
      <c r="BW32" s="316"/>
      <c r="BX32" s="315"/>
      <c r="BY32" s="240"/>
      <c r="BZ32" s="252"/>
      <c r="CA32" s="348" t="s">
        <v>57</v>
      </c>
      <c r="CB32" s="288" t="s">
        <v>57</v>
      </c>
      <c r="CC32" s="349" t="s">
        <v>57</v>
      </c>
      <c r="CD32" s="350" t="s">
        <v>57</v>
      </c>
      <c r="CE32" s="288" t="s">
        <v>57</v>
      </c>
      <c r="CF32" s="351" t="s">
        <v>57</v>
      </c>
      <c r="CG32" s="348" t="s">
        <v>57</v>
      </c>
      <c r="CH32" s="288" t="s">
        <v>57</v>
      </c>
      <c r="CI32" s="349" t="s">
        <v>57</v>
      </c>
      <c r="CJ32" s="350" t="s">
        <v>57</v>
      </c>
      <c r="CK32" s="288" t="s">
        <v>57</v>
      </c>
      <c r="CL32" s="351" t="s">
        <v>57</v>
      </c>
      <c r="CM32" s="348" t="s">
        <v>57</v>
      </c>
      <c r="CN32" s="288" t="s">
        <v>57</v>
      </c>
      <c r="CO32" s="349" t="s">
        <v>57</v>
      </c>
      <c r="CP32" s="350"/>
      <c r="CQ32" s="288"/>
      <c r="CR32" s="352"/>
      <c r="CS32" s="10"/>
    </row>
    <row r="33" spans="1:97" s="11" customFormat="1" ht="19.5" customHeight="1">
      <c r="A33" s="435"/>
      <c r="B33" s="417"/>
      <c r="C33" s="322" t="s">
        <v>96</v>
      </c>
      <c r="D33" s="315"/>
      <c r="E33" s="240"/>
      <c r="F33" s="316"/>
      <c r="G33" s="307"/>
      <c r="H33" s="240"/>
      <c r="I33" s="252"/>
      <c r="J33" s="315"/>
      <c r="K33" s="240"/>
      <c r="L33" s="316"/>
      <c r="M33" s="307"/>
      <c r="N33" s="240"/>
      <c r="O33" s="252"/>
      <c r="P33" s="315" t="s">
        <v>115</v>
      </c>
      <c r="Q33" s="240" t="s">
        <v>115</v>
      </c>
      <c r="R33" s="316" t="s">
        <v>115</v>
      </c>
      <c r="S33" s="307" t="s">
        <v>115</v>
      </c>
      <c r="T33" s="240" t="s">
        <v>115</v>
      </c>
      <c r="U33" s="252" t="s">
        <v>115</v>
      </c>
      <c r="V33" s="315" t="s">
        <v>115</v>
      </c>
      <c r="W33" s="240" t="s">
        <v>115</v>
      </c>
      <c r="X33" s="316" t="s">
        <v>115</v>
      </c>
      <c r="Y33" s="307" t="s">
        <v>115</v>
      </c>
      <c r="Z33" s="240" t="s">
        <v>115</v>
      </c>
      <c r="AA33" s="252" t="s">
        <v>115</v>
      </c>
      <c r="AB33" s="315" t="s">
        <v>115</v>
      </c>
      <c r="AC33" s="240" t="s">
        <v>115</v>
      </c>
      <c r="AD33" s="316" t="s">
        <v>115</v>
      </c>
      <c r="AE33" s="307"/>
      <c r="AF33" s="240"/>
      <c r="AG33" s="314"/>
      <c r="AH33" s="307"/>
      <c r="AI33" s="240"/>
      <c r="AJ33" s="314"/>
      <c r="AK33" s="240" t="s">
        <v>115</v>
      </c>
      <c r="AL33" s="240" t="s">
        <v>115</v>
      </c>
      <c r="AM33" s="316" t="s">
        <v>115</v>
      </c>
      <c r="AN33" s="307" t="s">
        <v>115</v>
      </c>
      <c r="AO33" s="240" t="s">
        <v>115</v>
      </c>
      <c r="AP33" s="252" t="s">
        <v>115</v>
      </c>
      <c r="AQ33" s="315" t="s">
        <v>115</v>
      </c>
      <c r="AR33" s="240" t="s">
        <v>115</v>
      </c>
      <c r="AS33" s="316" t="s">
        <v>115</v>
      </c>
      <c r="AT33" s="307" t="s">
        <v>115</v>
      </c>
      <c r="AU33" s="240" t="s">
        <v>115</v>
      </c>
      <c r="AV33" s="252" t="s">
        <v>115</v>
      </c>
      <c r="AW33" s="315" t="s">
        <v>115</v>
      </c>
      <c r="AX33" s="240" t="s">
        <v>115</v>
      </c>
      <c r="AY33" s="316" t="s">
        <v>115</v>
      </c>
      <c r="AZ33" s="307" t="s">
        <v>115</v>
      </c>
      <c r="BA33" s="240" t="s">
        <v>115</v>
      </c>
      <c r="BB33" s="252" t="s">
        <v>115</v>
      </c>
      <c r="BC33" s="315"/>
      <c r="BD33" s="240"/>
      <c r="BE33" s="316"/>
      <c r="BF33" s="307" t="s">
        <v>115</v>
      </c>
      <c r="BG33" s="240" t="s">
        <v>115</v>
      </c>
      <c r="BH33" s="252" t="s">
        <v>115</v>
      </c>
      <c r="BI33" s="315" t="s">
        <v>115</v>
      </c>
      <c r="BJ33" s="240" t="s">
        <v>115</v>
      </c>
      <c r="BK33" s="316" t="s">
        <v>115</v>
      </c>
      <c r="BL33" s="307" t="s">
        <v>115</v>
      </c>
      <c r="BM33" s="240" t="s">
        <v>115</v>
      </c>
      <c r="BN33" s="316" t="s">
        <v>115</v>
      </c>
      <c r="BO33" s="307" t="s">
        <v>115</v>
      </c>
      <c r="BP33" s="240" t="s">
        <v>115</v>
      </c>
      <c r="BQ33" s="316" t="s">
        <v>115</v>
      </c>
      <c r="BR33" s="307" t="s">
        <v>115</v>
      </c>
      <c r="BS33" s="240" t="s">
        <v>115</v>
      </c>
      <c r="BT33" s="252" t="s">
        <v>115</v>
      </c>
      <c r="BU33" s="315"/>
      <c r="BV33" s="240"/>
      <c r="BW33" s="316"/>
      <c r="BX33" s="315"/>
      <c r="BY33" s="240"/>
      <c r="BZ33" s="252"/>
      <c r="CA33" s="348" t="s">
        <v>57</v>
      </c>
      <c r="CB33" s="288" t="s">
        <v>57</v>
      </c>
      <c r="CC33" s="349" t="s">
        <v>57</v>
      </c>
      <c r="CD33" s="350" t="s">
        <v>57</v>
      </c>
      <c r="CE33" s="288" t="s">
        <v>57</v>
      </c>
      <c r="CF33" s="351" t="s">
        <v>57</v>
      </c>
      <c r="CG33" s="348" t="s">
        <v>57</v>
      </c>
      <c r="CH33" s="288" t="s">
        <v>57</v>
      </c>
      <c r="CI33" s="349" t="s">
        <v>57</v>
      </c>
      <c r="CJ33" s="350" t="s">
        <v>57</v>
      </c>
      <c r="CK33" s="288" t="s">
        <v>57</v>
      </c>
      <c r="CL33" s="351" t="s">
        <v>57</v>
      </c>
      <c r="CM33" s="348" t="s">
        <v>57</v>
      </c>
      <c r="CN33" s="288" t="s">
        <v>57</v>
      </c>
      <c r="CO33" s="349" t="s">
        <v>57</v>
      </c>
      <c r="CP33" s="350"/>
      <c r="CQ33" s="288"/>
      <c r="CR33" s="352"/>
      <c r="CS33" s="10"/>
    </row>
    <row r="34" spans="1:97" s="11" customFormat="1" ht="19.5" customHeight="1" thickBot="1">
      <c r="A34" s="436"/>
      <c r="B34" s="419"/>
      <c r="C34" s="324"/>
      <c r="D34" s="319"/>
      <c r="E34" s="276"/>
      <c r="F34" s="320"/>
      <c r="G34" s="309"/>
      <c r="H34" s="276"/>
      <c r="I34" s="281"/>
      <c r="J34" s="319"/>
      <c r="K34" s="276"/>
      <c r="L34" s="320"/>
      <c r="M34" s="309"/>
      <c r="N34" s="276"/>
      <c r="O34" s="281"/>
      <c r="P34" s="315"/>
      <c r="Q34" s="240"/>
      <c r="R34" s="316"/>
      <c r="S34" s="307"/>
      <c r="T34" s="240"/>
      <c r="U34" s="252"/>
      <c r="V34" s="315"/>
      <c r="W34" s="240"/>
      <c r="X34" s="316"/>
      <c r="Y34" s="307"/>
      <c r="Z34" s="240"/>
      <c r="AA34" s="252"/>
      <c r="AB34" s="315"/>
      <c r="AC34" s="240"/>
      <c r="AD34" s="316"/>
      <c r="AE34" s="307"/>
      <c r="AF34" s="240"/>
      <c r="AG34" s="314"/>
      <c r="AH34" s="307"/>
      <c r="AI34" s="240"/>
      <c r="AJ34" s="314"/>
      <c r="AK34" s="240"/>
      <c r="AL34" s="240"/>
      <c r="AM34" s="316"/>
      <c r="AN34" s="307"/>
      <c r="AO34" s="240"/>
      <c r="AP34" s="252"/>
      <c r="AQ34" s="315"/>
      <c r="AR34" s="240"/>
      <c r="AS34" s="316"/>
      <c r="AT34" s="307"/>
      <c r="AU34" s="240"/>
      <c r="AV34" s="252"/>
      <c r="AW34" s="315"/>
      <c r="AX34" s="240"/>
      <c r="AY34" s="316"/>
      <c r="AZ34" s="307"/>
      <c r="BA34" s="240"/>
      <c r="BB34" s="252"/>
      <c r="BC34" s="315"/>
      <c r="BD34" s="240"/>
      <c r="BE34" s="316"/>
      <c r="BF34" s="307"/>
      <c r="BG34" s="240"/>
      <c r="BH34" s="252"/>
      <c r="BI34" s="315"/>
      <c r="BJ34" s="240"/>
      <c r="BK34" s="316"/>
      <c r="BL34" s="307"/>
      <c r="BM34" s="240"/>
      <c r="BN34" s="316"/>
      <c r="BO34" s="307"/>
      <c r="BP34" s="240"/>
      <c r="BQ34" s="316"/>
      <c r="BR34" s="307"/>
      <c r="BS34" s="240"/>
      <c r="BT34" s="252"/>
      <c r="BU34" s="315"/>
      <c r="BV34" s="240"/>
      <c r="BW34" s="316"/>
      <c r="BX34" s="315"/>
      <c r="BY34" s="240"/>
      <c r="BZ34" s="252"/>
      <c r="CA34" s="348"/>
      <c r="CB34" s="288"/>
      <c r="CC34" s="349"/>
      <c r="CD34" s="350"/>
      <c r="CE34" s="288"/>
      <c r="CF34" s="351"/>
      <c r="CG34" s="348"/>
      <c r="CH34" s="288"/>
      <c r="CI34" s="349"/>
      <c r="CJ34" s="350"/>
      <c r="CK34" s="288"/>
      <c r="CL34" s="351"/>
      <c r="CM34" s="348"/>
      <c r="CN34" s="288"/>
      <c r="CO34" s="349"/>
      <c r="CP34" s="350"/>
      <c r="CQ34" s="288"/>
      <c r="CR34" s="352"/>
      <c r="CS34" s="239"/>
    </row>
    <row r="35" spans="1:97" s="12" customFormat="1" ht="19.5" customHeight="1" thickTop="1" thickBot="1">
      <c r="A35" s="427" t="s">
        <v>117</v>
      </c>
      <c r="B35" s="428"/>
      <c r="C35" s="429"/>
      <c r="D35" s="302">
        <f>COUNTIF(D$11:D$34,"●")</f>
        <v>0</v>
      </c>
      <c r="E35" s="302">
        <f t="shared" ref="E35:BP35" si="0">COUNTIF(E$11:E$34,"●")</f>
        <v>0</v>
      </c>
      <c r="F35" s="302">
        <f t="shared" si="0"/>
        <v>0</v>
      </c>
      <c r="G35" s="302">
        <f t="shared" si="0"/>
        <v>0</v>
      </c>
      <c r="H35" s="302">
        <f t="shared" si="0"/>
        <v>0</v>
      </c>
      <c r="I35" s="302">
        <f t="shared" si="0"/>
        <v>0</v>
      </c>
      <c r="J35" s="302">
        <f t="shared" si="0"/>
        <v>0</v>
      </c>
      <c r="K35" s="302">
        <f t="shared" si="0"/>
        <v>0</v>
      </c>
      <c r="L35" s="302">
        <f t="shared" si="0"/>
        <v>0</v>
      </c>
      <c r="M35" s="302">
        <f t="shared" si="0"/>
        <v>0</v>
      </c>
      <c r="N35" s="302">
        <f t="shared" si="0"/>
        <v>0</v>
      </c>
      <c r="O35" s="302">
        <f t="shared" si="0"/>
        <v>0</v>
      </c>
      <c r="P35" s="302">
        <f t="shared" si="0"/>
        <v>0</v>
      </c>
      <c r="Q35" s="302">
        <f t="shared" si="0"/>
        <v>0</v>
      </c>
      <c r="R35" s="302">
        <f t="shared" si="0"/>
        <v>0</v>
      </c>
      <c r="S35" s="302">
        <f t="shared" si="0"/>
        <v>0</v>
      </c>
      <c r="T35" s="302">
        <f t="shared" si="0"/>
        <v>0</v>
      </c>
      <c r="U35" s="302">
        <f t="shared" si="0"/>
        <v>0</v>
      </c>
      <c r="V35" s="302">
        <f t="shared" si="0"/>
        <v>0</v>
      </c>
      <c r="W35" s="302">
        <f t="shared" si="0"/>
        <v>0</v>
      </c>
      <c r="X35" s="302">
        <f t="shared" si="0"/>
        <v>0</v>
      </c>
      <c r="Y35" s="302">
        <f t="shared" si="0"/>
        <v>0</v>
      </c>
      <c r="Z35" s="302">
        <f t="shared" si="0"/>
        <v>0</v>
      </c>
      <c r="AA35" s="302">
        <f t="shared" si="0"/>
        <v>0</v>
      </c>
      <c r="AB35" s="302">
        <f t="shared" si="0"/>
        <v>0</v>
      </c>
      <c r="AC35" s="302">
        <f t="shared" si="0"/>
        <v>0</v>
      </c>
      <c r="AD35" s="302">
        <f t="shared" si="0"/>
        <v>0</v>
      </c>
      <c r="AE35" s="302">
        <f t="shared" si="0"/>
        <v>0</v>
      </c>
      <c r="AF35" s="302">
        <f t="shared" si="0"/>
        <v>0</v>
      </c>
      <c r="AG35" s="302">
        <f t="shared" si="0"/>
        <v>0</v>
      </c>
      <c r="AH35" s="302">
        <f t="shared" si="0"/>
        <v>0</v>
      </c>
      <c r="AI35" s="302">
        <f t="shared" si="0"/>
        <v>0</v>
      </c>
      <c r="AJ35" s="302">
        <f t="shared" si="0"/>
        <v>0</v>
      </c>
      <c r="AK35" s="302">
        <f t="shared" si="0"/>
        <v>0</v>
      </c>
      <c r="AL35" s="302">
        <f t="shared" si="0"/>
        <v>0</v>
      </c>
      <c r="AM35" s="302">
        <f t="shared" si="0"/>
        <v>0</v>
      </c>
      <c r="AN35" s="302">
        <f t="shared" si="0"/>
        <v>0</v>
      </c>
      <c r="AO35" s="302">
        <f t="shared" si="0"/>
        <v>0</v>
      </c>
      <c r="AP35" s="302">
        <f t="shared" si="0"/>
        <v>0</v>
      </c>
      <c r="AQ35" s="302">
        <f t="shared" si="0"/>
        <v>0</v>
      </c>
      <c r="AR35" s="302">
        <f t="shared" si="0"/>
        <v>0</v>
      </c>
      <c r="AS35" s="302">
        <f t="shared" si="0"/>
        <v>0</v>
      </c>
      <c r="AT35" s="302">
        <f t="shared" si="0"/>
        <v>0</v>
      </c>
      <c r="AU35" s="302">
        <f t="shared" si="0"/>
        <v>0</v>
      </c>
      <c r="AV35" s="302">
        <f t="shared" si="0"/>
        <v>0</v>
      </c>
      <c r="AW35" s="302">
        <f t="shared" si="0"/>
        <v>0</v>
      </c>
      <c r="AX35" s="302">
        <f t="shared" si="0"/>
        <v>0</v>
      </c>
      <c r="AY35" s="302">
        <f t="shared" si="0"/>
        <v>0</v>
      </c>
      <c r="AZ35" s="302">
        <f t="shared" si="0"/>
        <v>0</v>
      </c>
      <c r="BA35" s="302">
        <f t="shared" si="0"/>
        <v>0</v>
      </c>
      <c r="BB35" s="302">
        <f t="shared" si="0"/>
        <v>0</v>
      </c>
      <c r="BC35" s="302">
        <f t="shared" si="0"/>
        <v>0</v>
      </c>
      <c r="BD35" s="302">
        <f t="shared" si="0"/>
        <v>0</v>
      </c>
      <c r="BE35" s="302">
        <f t="shared" si="0"/>
        <v>0</v>
      </c>
      <c r="BF35" s="302">
        <f t="shared" si="0"/>
        <v>0</v>
      </c>
      <c r="BG35" s="302">
        <f t="shared" si="0"/>
        <v>0</v>
      </c>
      <c r="BH35" s="302">
        <f t="shared" si="0"/>
        <v>0</v>
      </c>
      <c r="BI35" s="302">
        <f t="shared" si="0"/>
        <v>0</v>
      </c>
      <c r="BJ35" s="302">
        <f t="shared" si="0"/>
        <v>0</v>
      </c>
      <c r="BK35" s="302">
        <f t="shared" si="0"/>
        <v>0</v>
      </c>
      <c r="BL35" s="302">
        <f t="shared" si="0"/>
        <v>0</v>
      </c>
      <c r="BM35" s="302">
        <f t="shared" si="0"/>
        <v>0</v>
      </c>
      <c r="BN35" s="302">
        <f t="shared" si="0"/>
        <v>0</v>
      </c>
      <c r="BO35" s="302">
        <f t="shared" si="0"/>
        <v>0</v>
      </c>
      <c r="BP35" s="302">
        <f t="shared" si="0"/>
        <v>0</v>
      </c>
      <c r="BQ35" s="302">
        <f t="shared" ref="BQ35:CR35" si="1">COUNTIF(BQ$11:BQ$34,"●")</f>
        <v>0</v>
      </c>
      <c r="BR35" s="302">
        <f t="shared" si="1"/>
        <v>0</v>
      </c>
      <c r="BS35" s="302">
        <f t="shared" si="1"/>
        <v>0</v>
      </c>
      <c r="BT35" s="302">
        <f t="shared" si="1"/>
        <v>0</v>
      </c>
      <c r="BU35" s="302">
        <f t="shared" si="1"/>
        <v>0</v>
      </c>
      <c r="BV35" s="302">
        <f t="shared" si="1"/>
        <v>0</v>
      </c>
      <c r="BW35" s="302">
        <f t="shared" si="1"/>
        <v>0</v>
      </c>
      <c r="BX35" s="302">
        <f t="shared" si="1"/>
        <v>0</v>
      </c>
      <c r="BY35" s="302">
        <f t="shared" si="1"/>
        <v>0</v>
      </c>
      <c r="BZ35" s="302">
        <f t="shared" si="1"/>
        <v>0</v>
      </c>
      <c r="CA35" s="302">
        <f t="shared" si="1"/>
        <v>0</v>
      </c>
      <c r="CB35" s="302">
        <f t="shared" si="1"/>
        <v>0</v>
      </c>
      <c r="CC35" s="302">
        <f t="shared" si="1"/>
        <v>0</v>
      </c>
      <c r="CD35" s="302">
        <f t="shared" si="1"/>
        <v>0</v>
      </c>
      <c r="CE35" s="302">
        <f t="shared" si="1"/>
        <v>0</v>
      </c>
      <c r="CF35" s="302">
        <f t="shared" si="1"/>
        <v>0</v>
      </c>
      <c r="CG35" s="302">
        <f t="shared" si="1"/>
        <v>0</v>
      </c>
      <c r="CH35" s="302">
        <f t="shared" si="1"/>
        <v>0</v>
      </c>
      <c r="CI35" s="302">
        <f t="shared" si="1"/>
        <v>0</v>
      </c>
      <c r="CJ35" s="302">
        <f t="shared" si="1"/>
        <v>0</v>
      </c>
      <c r="CK35" s="302">
        <f t="shared" si="1"/>
        <v>0</v>
      </c>
      <c r="CL35" s="302">
        <f t="shared" si="1"/>
        <v>0</v>
      </c>
      <c r="CM35" s="302">
        <f t="shared" si="1"/>
        <v>0</v>
      </c>
      <c r="CN35" s="302">
        <f t="shared" si="1"/>
        <v>0</v>
      </c>
      <c r="CO35" s="302">
        <f t="shared" si="1"/>
        <v>0</v>
      </c>
      <c r="CP35" s="302">
        <f t="shared" si="1"/>
        <v>0</v>
      </c>
      <c r="CQ35" s="302">
        <f t="shared" si="1"/>
        <v>0</v>
      </c>
      <c r="CR35" s="302">
        <f t="shared" si="1"/>
        <v>0</v>
      </c>
      <c r="CS35" s="289">
        <f>SUM(D35:CR35)</f>
        <v>0</v>
      </c>
    </row>
    <row r="36" spans="1:97" s="11" customFormat="1" ht="15" customHeight="1" thickBot="1">
      <c r="A36" s="450" t="s">
        <v>118</v>
      </c>
      <c r="B36" s="451"/>
      <c r="C36" s="452"/>
      <c r="D36" s="294">
        <f>COUNTIF(D$11:D$34,"○")</f>
        <v>0</v>
      </c>
      <c r="E36" s="294">
        <f t="shared" ref="E36:BP36" si="2">COUNTIF(E$11:E$34,"○")</f>
        <v>0</v>
      </c>
      <c r="F36" s="294">
        <f t="shared" si="2"/>
        <v>0</v>
      </c>
      <c r="G36" s="294">
        <f t="shared" si="2"/>
        <v>0</v>
      </c>
      <c r="H36" s="294">
        <f t="shared" si="2"/>
        <v>0</v>
      </c>
      <c r="I36" s="294">
        <f t="shared" si="2"/>
        <v>0</v>
      </c>
      <c r="J36" s="294">
        <f t="shared" si="2"/>
        <v>0</v>
      </c>
      <c r="K36" s="294">
        <f t="shared" si="2"/>
        <v>0</v>
      </c>
      <c r="L36" s="294">
        <f t="shared" si="2"/>
        <v>0</v>
      </c>
      <c r="M36" s="294">
        <f t="shared" si="2"/>
        <v>0</v>
      </c>
      <c r="N36" s="294">
        <f t="shared" si="2"/>
        <v>0</v>
      </c>
      <c r="O36" s="294">
        <f t="shared" si="2"/>
        <v>0</v>
      </c>
      <c r="P36" s="294">
        <f t="shared" si="2"/>
        <v>0</v>
      </c>
      <c r="Q36" s="294">
        <f t="shared" si="2"/>
        <v>0</v>
      </c>
      <c r="R36" s="294">
        <f t="shared" si="2"/>
        <v>0</v>
      </c>
      <c r="S36" s="294">
        <f t="shared" si="2"/>
        <v>0</v>
      </c>
      <c r="T36" s="294">
        <f t="shared" si="2"/>
        <v>0</v>
      </c>
      <c r="U36" s="294">
        <f t="shared" si="2"/>
        <v>0</v>
      </c>
      <c r="V36" s="294">
        <f t="shared" si="2"/>
        <v>0</v>
      </c>
      <c r="W36" s="294">
        <f t="shared" si="2"/>
        <v>0</v>
      </c>
      <c r="X36" s="294">
        <f t="shared" si="2"/>
        <v>0</v>
      </c>
      <c r="Y36" s="294">
        <f t="shared" si="2"/>
        <v>0</v>
      </c>
      <c r="Z36" s="294">
        <f t="shared" si="2"/>
        <v>0</v>
      </c>
      <c r="AA36" s="294">
        <f t="shared" si="2"/>
        <v>0</v>
      </c>
      <c r="AB36" s="294">
        <f t="shared" si="2"/>
        <v>0</v>
      </c>
      <c r="AC36" s="294">
        <f t="shared" si="2"/>
        <v>0</v>
      </c>
      <c r="AD36" s="294">
        <f t="shared" si="2"/>
        <v>0</v>
      </c>
      <c r="AE36" s="294">
        <f t="shared" si="2"/>
        <v>0</v>
      </c>
      <c r="AF36" s="294">
        <f t="shared" si="2"/>
        <v>0</v>
      </c>
      <c r="AG36" s="294">
        <f t="shared" si="2"/>
        <v>0</v>
      </c>
      <c r="AH36" s="294">
        <f t="shared" si="2"/>
        <v>0</v>
      </c>
      <c r="AI36" s="294">
        <f t="shared" si="2"/>
        <v>0</v>
      </c>
      <c r="AJ36" s="294">
        <f t="shared" si="2"/>
        <v>0</v>
      </c>
      <c r="AK36" s="294">
        <f t="shared" si="2"/>
        <v>0</v>
      </c>
      <c r="AL36" s="294">
        <f t="shared" si="2"/>
        <v>0</v>
      </c>
      <c r="AM36" s="294">
        <f t="shared" si="2"/>
        <v>0</v>
      </c>
      <c r="AN36" s="294">
        <f t="shared" si="2"/>
        <v>0</v>
      </c>
      <c r="AO36" s="294">
        <f t="shared" si="2"/>
        <v>0</v>
      </c>
      <c r="AP36" s="294">
        <f t="shared" si="2"/>
        <v>0</v>
      </c>
      <c r="AQ36" s="294">
        <f t="shared" si="2"/>
        <v>0</v>
      </c>
      <c r="AR36" s="294">
        <f t="shared" si="2"/>
        <v>0</v>
      </c>
      <c r="AS36" s="294">
        <f t="shared" si="2"/>
        <v>0</v>
      </c>
      <c r="AT36" s="294">
        <f t="shared" si="2"/>
        <v>0</v>
      </c>
      <c r="AU36" s="294">
        <f t="shared" si="2"/>
        <v>0</v>
      </c>
      <c r="AV36" s="294">
        <f t="shared" si="2"/>
        <v>0</v>
      </c>
      <c r="AW36" s="294">
        <f t="shared" si="2"/>
        <v>0</v>
      </c>
      <c r="AX36" s="294">
        <f t="shared" si="2"/>
        <v>0</v>
      </c>
      <c r="AY36" s="294">
        <f t="shared" si="2"/>
        <v>0</v>
      </c>
      <c r="AZ36" s="294">
        <f t="shared" si="2"/>
        <v>0</v>
      </c>
      <c r="BA36" s="294">
        <f t="shared" si="2"/>
        <v>0</v>
      </c>
      <c r="BB36" s="294">
        <f t="shared" si="2"/>
        <v>0</v>
      </c>
      <c r="BC36" s="294">
        <f t="shared" si="2"/>
        <v>0</v>
      </c>
      <c r="BD36" s="294">
        <f t="shared" si="2"/>
        <v>0</v>
      </c>
      <c r="BE36" s="294">
        <f t="shared" si="2"/>
        <v>0</v>
      </c>
      <c r="BF36" s="294">
        <f t="shared" si="2"/>
        <v>0</v>
      </c>
      <c r="BG36" s="294">
        <f t="shared" si="2"/>
        <v>0</v>
      </c>
      <c r="BH36" s="294">
        <f t="shared" si="2"/>
        <v>0</v>
      </c>
      <c r="BI36" s="294">
        <f t="shared" si="2"/>
        <v>0</v>
      </c>
      <c r="BJ36" s="294">
        <f t="shared" si="2"/>
        <v>0</v>
      </c>
      <c r="BK36" s="294">
        <f t="shared" si="2"/>
        <v>0</v>
      </c>
      <c r="BL36" s="294">
        <f t="shared" si="2"/>
        <v>0</v>
      </c>
      <c r="BM36" s="294">
        <f t="shared" si="2"/>
        <v>0</v>
      </c>
      <c r="BN36" s="294">
        <f t="shared" si="2"/>
        <v>0</v>
      </c>
      <c r="BO36" s="294">
        <f t="shared" si="2"/>
        <v>0</v>
      </c>
      <c r="BP36" s="294">
        <f t="shared" si="2"/>
        <v>0</v>
      </c>
      <c r="BQ36" s="294">
        <f t="shared" ref="BQ36:CR36" si="3">COUNTIF(BQ$11:BQ$34,"○")</f>
        <v>0</v>
      </c>
      <c r="BR36" s="294">
        <f t="shared" si="3"/>
        <v>0</v>
      </c>
      <c r="BS36" s="294">
        <f t="shared" si="3"/>
        <v>0</v>
      </c>
      <c r="BT36" s="294">
        <f t="shared" si="3"/>
        <v>0</v>
      </c>
      <c r="BU36" s="294">
        <f t="shared" si="3"/>
        <v>0</v>
      </c>
      <c r="BV36" s="294">
        <f t="shared" si="3"/>
        <v>0</v>
      </c>
      <c r="BW36" s="294">
        <f t="shared" si="3"/>
        <v>0</v>
      </c>
      <c r="BX36" s="294">
        <f t="shared" si="3"/>
        <v>0</v>
      </c>
      <c r="BY36" s="294">
        <f t="shared" si="3"/>
        <v>0</v>
      </c>
      <c r="BZ36" s="294">
        <f t="shared" si="3"/>
        <v>0</v>
      </c>
      <c r="CA36" s="294">
        <f t="shared" si="3"/>
        <v>0</v>
      </c>
      <c r="CB36" s="294">
        <f t="shared" si="3"/>
        <v>0</v>
      </c>
      <c r="CC36" s="294">
        <f t="shared" si="3"/>
        <v>0</v>
      </c>
      <c r="CD36" s="294">
        <f t="shared" si="3"/>
        <v>0</v>
      </c>
      <c r="CE36" s="294">
        <f t="shared" si="3"/>
        <v>0</v>
      </c>
      <c r="CF36" s="294">
        <f t="shared" si="3"/>
        <v>0</v>
      </c>
      <c r="CG36" s="294">
        <f t="shared" si="3"/>
        <v>0</v>
      </c>
      <c r="CH36" s="294">
        <f t="shared" si="3"/>
        <v>0</v>
      </c>
      <c r="CI36" s="294">
        <f t="shared" si="3"/>
        <v>0</v>
      </c>
      <c r="CJ36" s="294">
        <f t="shared" si="3"/>
        <v>0</v>
      </c>
      <c r="CK36" s="294">
        <f t="shared" si="3"/>
        <v>0</v>
      </c>
      <c r="CL36" s="294">
        <f t="shared" si="3"/>
        <v>0</v>
      </c>
      <c r="CM36" s="294">
        <f t="shared" si="3"/>
        <v>0</v>
      </c>
      <c r="CN36" s="294">
        <f t="shared" si="3"/>
        <v>0</v>
      </c>
      <c r="CO36" s="294">
        <f t="shared" si="3"/>
        <v>0</v>
      </c>
      <c r="CP36" s="294">
        <f t="shared" si="3"/>
        <v>0</v>
      </c>
      <c r="CQ36" s="294">
        <f t="shared" si="3"/>
        <v>0</v>
      </c>
      <c r="CR36" s="294">
        <f t="shared" si="3"/>
        <v>0</v>
      </c>
      <c r="CS36" s="289"/>
    </row>
    <row r="37" spans="1:97" s="11" customFormat="1" ht="15" customHeight="1" thickBot="1">
      <c r="A37" s="450" t="s">
        <v>119</v>
      </c>
      <c r="B37" s="451"/>
      <c r="C37" s="452"/>
      <c r="D37" s="294">
        <f>COUNTIF(D$11:D$34,"◎")</f>
        <v>0</v>
      </c>
      <c r="E37" s="294">
        <f t="shared" ref="E37:BP37" si="4">COUNTIF(E$11:E$34,"◎")</f>
        <v>0</v>
      </c>
      <c r="F37" s="294">
        <f t="shared" si="4"/>
        <v>0</v>
      </c>
      <c r="G37" s="294">
        <f t="shared" si="4"/>
        <v>0</v>
      </c>
      <c r="H37" s="294">
        <f t="shared" si="4"/>
        <v>0</v>
      </c>
      <c r="I37" s="294">
        <f t="shared" si="4"/>
        <v>0</v>
      </c>
      <c r="J37" s="294">
        <f t="shared" si="4"/>
        <v>0</v>
      </c>
      <c r="K37" s="294">
        <f t="shared" si="4"/>
        <v>0</v>
      </c>
      <c r="L37" s="294">
        <f t="shared" si="4"/>
        <v>0</v>
      </c>
      <c r="M37" s="294">
        <f t="shared" si="4"/>
        <v>0</v>
      </c>
      <c r="N37" s="294">
        <f t="shared" si="4"/>
        <v>0</v>
      </c>
      <c r="O37" s="294">
        <f t="shared" si="4"/>
        <v>0</v>
      </c>
      <c r="P37" s="294">
        <f t="shared" si="4"/>
        <v>0</v>
      </c>
      <c r="Q37" s="294">
        <f t="shared" si="4"/>
        <v>0</v>
      </c>
      <c r="R37" s="294">
        <f t="shared" si="4"/>
        <v>0</v>
      </c>
      <c r="S37" s="294">
        <f t="shared" si="4"/>
        <v>0</v>
      </c>
      <c r="T37" s="294">
        <f t="shared" si="4"/>
        <v>0</v>
      </c>
      <c r="U37" s="294">
        <f t="shared" si="4"/>
        <v>0</v>
      </c>
      <c r="V37" s="294">
        <f t="shared" si="4"/>
        <v>0</v>
      </c>
      <c r="W37" s="294">
        <f t="shared" si="4"/>
        <v>0</v>
      </c>
      <c r="X37" s="294">
        <f t="shared" si="4"/>
        <v>0</v>
      </c>
      <c r="Y37" s="294">
        <f t="shared" si="4"/>
        <v>0</v>
      </c>
      <c r="Z37" s="294">
        <f t="shared" si="4"/>
        <v>0</v>
      </c>
      <c r="AA37" s="294">
        <f t="shared" si="4"/>
        <v>0</v>
      </c>
      <c r="AB37" s="294">
        <f t="shared" si="4"/>
        <v>0</v>
      </c>
      <c r="AC37" s="294">
        <f t="shared" si="4"/>
        <v>0</v>
      </c>
      <c r="AD37" s="294">
        <f t="shared" si="4"/>
        <v>0</v>
      </c>
      <c r="AE37" s="294">
        <f t="shared" si="4"/>
        <v>0</v>
      </c>
      <c r="AF37" s="294">
        <f t="shared" si="4"/>
        <v>0</v>
      </c>
      <c r="AG37" s="294">
        <f t="shared" si="4"/>
        <v>0</v>
      </c>
      <c r="AH37" s="294">
        <f t="shared" si="4"/>
        <v>0</v>
      </c>
      <c r="AI37" s="294">
        <f t="shared" si="4"/>
        <v>0</v>
      </c>
      <c r="AJ37" s="294">
        <f t="shared" si="4"/>
        <v>0</v>
      </c>
      <c r="AK37" s="294">
        <f t="shared" si="4"/>
        <v>0</v>
      </c>
      <c r="AL37" s="294">
        <f t="shared" si="4"/>
        <v>0</v>
      </c>
      <c r="AM37" s="294">
        <f t="shared" si="4"/>
        <v>0</v>
      </c>
      <c r="AN37" s="294">
        <f t="shared" si="4"/>
        <v>0</v>
      </c>
      <c r="AO37" s="294">
        <f t="shared" si="4"/>
        <v>0</v>
      </c>
      <c r="AP37" s="294">
        <f t="shared" si="4"/>
        <v>0</v>
      </c>
      <c r="AQ37" s="294">
        <f t="shared" si="4"/>
        <v>0</v>
      </c>
      <c r="AR37" s="294">
        <f t="shared" si="4"/>
        <v>0</v>
      </c>
      <c r="AS37" s="294">
        <f t="shared" si="4"/>
        <v>0</v>
      </c>
      <c r="AT37" s="294">
        <f t="shared" si="4"/>
        <v>0</v>
      </c>
      <c r="AU37" s="294">
        <f t="shared" si="4"/>
        <v>0</v>
      </c>
      <c r="AV37" s="294">
        <f t="shared" si="4"/>
        <v>0</v>
      </c>
      <c r="AW37" s="294">
        <f t="shared" si="4"/>
        <v>0</v>
      </c>
      <c r="AX37" s="294">
        <f t="shared" si="4"/>
        <v>0</v>
      </c>
      <c r="AY37" s="294">
        <f t="shared" si="4"/>
        <v>0</v>
      </c>
      <c r="AZ37" s="294">
        <f t="shared" si="4"/>
        <v>0</v>
      </c>
      <c r="BA37" s="294">
        <f t="shared" si="4"/>
        <v>0</v>
      </c>
      <c r="BB37" s="294">
        <f t="shared" si="4"/>
        <v>0</v>
      </c>
      <c r="BC37" s="294">
        <f t="shared" si="4"/>
        <v>0</v>
      </c>
      <c r="BD37" s="294">
        <f t="shared" si="4"/>
        <v>0</v>
      </c>
      <c r="BE37" s="294">
        <f t="shared" si="4"/>
        <v>0</v>
      </c>
      <c r="BF37" s="294">
        <f t="shared" si="4"/>
        <v>0</v>
      </c>
      <c r="BG37" s="294">
        <f t="shared" si="4"/>
        <v>0</v>
      </c>
      <c r="BH37" s="294">
        <f t="shared" si="4"/>
        <v>0</v>
      </c>
      <c r="BI37" s="294">
        <f t="shared" si="4"/>
        <v>0</v>
      </c>
      <c r="BJ37" s="294">
        <f t="shared" si="4"/>
        <v>0</v>
      </c>
      <c r="BK37" s="294">
        <f t="shared" si="4"/>
        <v>0</v>
      </c>
      <c r="BL37" s="294">
        <f t="shared" si="4"/>
        <v>0</v>
      </c>
      <c r="BM37" s="294">
        <f t="shared" si="4"/>
        <v>0</v>
      </c>
      <c r="BN37" s="294">
        <f t="shared" si="4"/>
        <v>0</v>
      </c>
      <c r="BO37" s="294">
        <f t="shared" si="4"/>
        <v>0</v>
      </c>
      <c r="BP37" s="294">
        <f t="shared" si="4"/>
        <v>0</v>
      </c>
      <c r="BQ37" s="294">
        <f t="shared" ref="BQ37:CR37" si="5">COUNTIF(BQ$11:BQ$34,"◎")</f>
        <v>0</v>
      </c>
      <c r="BR37" s="294">
        <f t="shared" si="5"/>
        <v>0</v>
      </c>
      <c r="BS37" s="294">
        <f t="shared" si="5"/>
        <v>0</v>
      </c>
      <c r="BT37" s="294">
        <f t="shared" si="5"/>
        <v>0</v>
      </c>
      <c r="BU37" s="294">
        <f t="shared" si="5"/>
        <v>0</v>
      </c>
      <c r="BV37" s="294">
        <f t="shared" si="5"/>
        <v>0</v>
      </c>
      <c r="BW37" s="294">
        <f t="shared" si="5"/>
        <v>0</v>
      </c>
      <c r="BX37" s="294">
        <f t="shared" si="5"/>
        <v>0</v>
      </c>
      <c r="BY37" s="294">
        <f t="shared" si="5"/>
        <v>0</v>
      </c>
      <c r="BZ37" s="294">
        <f t="shared" si="5"/>
        <v>0</v>
      </c>
      <c r="CA37" s="294">
        <f t="shared" si="5"/>
        <v>0</v>
      </c>
      <c r="CB37" s="294">
        <f t="shared" si="5"/>
        <v>0</v>
      </c>
      <c r="CC37" s="294">
        <f t="shared" si="5"/>
        <v>0</v>
      </c>
      <c r="CD37" s="294">
        <f t="shared" si="5"/>
        <v>0</v>
      </c>
      <c r="CE37" s="294">
        <f t="shared" si="5"/>
        <v>0</v>
      </c>
      <c r="CF37" s="294">
        <f t="shared" si="5"/>
        <v>0</v>
      </c>
      <c r="CG37" s="294">
        <f t="shared" si="5"/>
        <v>0</v>
      </c>
      <c r="CH37" s="294">
        <f t="shared" si="5"/>
        <v>0</v>
      </c>
      <c r="CI37" s="294">
        <f t="shared" si="5"/>
        <v>0</v>
      </c>
      <c r="CJ37" s="294">
        <f t="shared" si="5"/>
        <v>0</v>
      </c>
      <c r="CK37" s="294">
        <f t="shared" si="5"/>
        <v>0</v>
      </c>
      <c r="CL37" s="294">
        <f t="shared" si="5"/>
        <v>0</v>
      </c>
      <c r="CM37" s="294">
        <f t="shared" si="5"/>
        <v>0</v>
      </c>
      <c r="CN37" s="294">
        <f t="shared" si="5"/>
        <v>0</v>
      </c>
      <c r="CO37" s="294">
        <f t="shared" si="5"/>
        <v>0</v>
      </c>
      <c r="CP37" s="294">
        <f t="shared" si="5"/>
        <v>0</v>
      </c>
      <c r="CQ37" s="294">
        <f t="shared" si="5"/>
        <v>0</v>
      </c>
      <c r="CR37" s="294">
        <f t="shared" si="5"/>
        <v>0</v>
      </c>
      <c r="CS37" s="289"/>
    </row>
    <row r="38" spans="1:97" s="11" customFormat="1" ht="15" customHeight="1" thickBot="1">
      <c r="A38" s="437" t="s">
        <v>59</v>
      </c>
      <c r="B38" s="438"/>
      <c r="C38" s="439"/>
      <c r="D38" s="290">
        <f>COUNTIF(D$11:D$34,"◆")</f>
        <v>0</v>
      </c>
      <c r="E38" s="290">
        <f t="shared" ref="E38:BP38" si="6">COUNTIF(E$11:E$34,"◆")</f>
        <v>0</v>
      </c>
      <c r="F38" s="290">
        <f t="shared" si="6"/>
        <v>0</v>
      </c>
      <c r="G38" s="290">
        <f t="shared" si="6"/>
        <v>0</v>
      </c>
      <c r="H38" s="290">
        <f t="shared" si="6"/>
        <v>0</v>
      </c>
      <c r="I38" s="290">
        <f t="shared" si="6"/>
        <v>0</v>
      </c>
      <c r="J38" s="290">
        <f t="shared" si="6"/>
        <v>0</v>
      </c>
      <c r="K38" s="290">
        <f t="shared" si="6"/>
        <v>0</v>
      </c>
      <c r="L38" s="290">
        <f t="shared" si="6"/>
        <v>0</v>
      </c>
      <c r="M38" s="290">
        <f t="shared" si="6"/>
        <v>0</v>
      </c>
      <c r="N38" s="290">
        <f t="shared" si="6"/>
        <v>0</v>
      </c>
      <c r="O38" s="290">
        <f t="shared" si="6"/>
        <v>0</v>
      </c>
      <c r="P38" s="290">
        <f t="shared" si="6"/>
        <v>22</v>
      </c>
      <c r="Q38" s="290">
        <f t="shared" si="6"/>
        <v>22</v>
      </c>
      <c r="R38" s="290">
        <f t="shared" si="6"/>
        <v>22</v>
      </c>
      <c r="S38" s="290">
        <f t="shared" si="6"/>
        <v>22</v>
      </c>
      <c r="T38" s="290">
        <f t="shared" si="6"/>
        <v>22</v>
      </c>
      <c r="U38" s="290">
        <f t="shared" si="6"/>
        <v>22</v>
      </c>
      <c r="V38" s="290">
        <f t="shared" si="6"/>
        <v>22</v>
      </c>
      <c r="W38" s="290">
        <f t="shared" si="6"/>
        <v>22</v>
      </c>
      <c r="X38" s="290">
        <f t="shared" si="6"/>
        <v>22</v>
      </c>
      <c r="Y38" s="290">
        <f t="shared" si="6"/>
        <v>22</v>
      </c>
      <c r="Z38" s="290">
        <f t="shared" si="6"/>
        <v>22</v>
      </c>
      <c r="AA38" s="290">
        <f t="shared" si="6"/>
        <v>22</v>
      </c>
      <c r="AB38" s="290">
        <f t="shared" si="6"/>
        <v>22</v>
      </c>
      <c r="AC38" s="290">
        <f t="shared" si="6"/>
        <v>22</v>
      </c>
      <c r="AD38" s="290">
        <f t="shared" si="6"/>
        <v>22</v>
      </c>
      <c r="AE38" s="290">
        <f t="shared" si="6"/>
        <v>0</v>
      </c>
      <c r="AF38" s="290">
        <f t="shared" si="6"/>
        <v>0</v>
      </c>
      <c r="AG38" s="290">
        <f t="shared" si="6"/>
        <v>0</v>
      </c>
      <c r="AH38" s="290">
        <f t="shared" si="6"/>
        <v>0</v>
      </c>
      <c r="AI38" s="290">
        <f t="shared" si="6"/>
        <v>0</v>
      </c>
      <c r="AJ38" s="290">
        <f t="shared" si="6"/>
        <v>0</v>
      </c>
      <c r="AK38" s="290">
        <f t="shared" si="6"/>
        <v>22</v>
      </c>
      <c r="AL38" s="290">
        <f t="shared" si="6"/>
        <v>22</v>
      </c>
      <c r="AM38" s="290">
        <f t="shared" si="6"/>
        <v>22</v>
      </c>
      <c r="AN38" s="290">
        <f t="shared" si="6"/>
        <v>22</v>
      </c>
      <c r="AO38" s="290">
        <f t="shared" si="6"/>
        <v>22</v>
      </c>
      <c r="AP38" s="290">
        <f t="shared" si="6"/>
        <v>22</v>
      </c>
      <c r="AQ38" s="290">
        <f t="shared" si="6"/>
        <v>22</v>
      </c>
      <c r="AR38" s="290">
        <f t="shared" si="6"/>
        <v>22</v>
      </c>
      <c r="AS38" s="290">
        <f t="shared" si="6"/>
        <v>22</v>
      </c>
      <c r="AT38" s="290">
        <f t="shared" si="6"/>
        <v>22</v>
      </c>
      <c r="AU38" s="290">
        <f t="shared" si="6"/>
        <v>22</v>
      </c>
      <c r="AV38" s="290">
        <f t="shared" si="6"/>
        <v>22</v>
      </c>
      <c r="AW38" s="290">
        <f t="shared" si="6"/>
        <v>22</v>
      </c>
      <c r="AX38" s="290">
        <f t="shared" si="6"/>
        <v>22</v>
      </c>
      <c r="AY38" s="290">
        <f t="shared" si="6"/>
        <v>22</v>
      </c>
      <c r="AZ38" s="290">
        <f t="shared" si="6"/>
        <v>22</v>
      </c>
      <c r="BA38" s="290">
        <f t="shared" si="6"/>
        <v>22</v>
      </c>
      <c r="BB38" s="290">
        <f t="shared" si="6"/>
        <v>22</v>
      </c>
      <c r="BC38" s="290">
        <f t="shared" si="6"/>
        <v>0</v>
      </c>
      <c r="BD38" s="290">
        <f t="shared" si="6"/>
        <v>0</v>
      </c>
      <c r="BE38" s="290">
        <f t="shared" si="6"/>
        <v>0</v>
      </c>
      <c r="BF38" s="290">
        <f t="shared" si="6"/>
        <v>22</v>
      </c>
      <c r="BG38" s="290">
        <f t="shared" si="6"/>
        <v>22</v>
      </c>
      <c r="BH38" s="290">
        <f t="shared" si="6"/>
        <v>22</v>
      </c>
      <c r="BI38" s="290">
        <f t="shared" si="6"/>
        <v>22</v>
      </c>
      <c r="BJ38" s="290">
        <f t="shared" si="6"/>
        <v>22</v>
      </c>
      <c r="BK38" s="290">
        <f t="shared" si="6"/>
        <v>22</v>
      </c>
      <c r="BL38" s="290">
        <f t="shared" si="6"/>
        <v>22</v>
      </c>
      <c r="BM38" s="290">
        <f t="shared" si="6"/>
        <v>22</v>
      </c>
      <c r="BN38" s="290">
        <f t="shared" si="6"/>
        <v>22</v>
      </c>
      <c r="BO38" s="290">
        <f t="shared" si="6"/>
        <v>22</v>
      </c>
      <c r="BP38" s="290">
        <f t="shared" si="6"/>
        <v>22</v>
      </c>
      <c r="BQ38" s="290">
        <f t="shared" ref="BQ38:CR38" si="7">COUNTIF(BQ$11:BQ$34,"◆")</f>
        <v>22</v>
      </c>
      <c r="BR38" s="290">
        <f t="shared" si="7"/>
        <v>22</v>
      </c>
      <c r="BS38" s="290">
        <f t="shared" si="7"/>
        <v>22</v>
      </c>
      <c r="BT38" s="290">
        <f t="shared" si="7"/>
        <v>22</v>
      </c>
      <c r="BU38" s="290">
        <f t="shared" si="7"/>
        <v>0</v>
      </c>
      <c r="BV38" s="290">
        <f t="shared" si="7"/>
        <v>0</v>
      </c>
      <c r="BW38" s="290">
        <f t="shared" si="7"/>
        <v>0</v>
      </c>
      <c r="BX38" s="290">
        <f t="shared" si="7"/>
        <v>0</v>
      </c>
      <c r="BY38" s="290">
        <f t="shared" si="7"/>
        <v>0</v>
      </c>
      <c r="BZ38" s="290">
        <f t="shared" si="7"/>
        <v>0</v>
      </c>
      <c r="CA38" s="290">
        <f t="shared" si="7"/>
        <v>0</v>
      </c>
      <c r="CB38" s="290">
        <f t="shared" si="7"/>
        <v>0</v>
      </c>
      <c r="CC38" s="290">
        <f t="shared" si="7"/>
        <v>0</v>
      </c>
      <c r="CD38" s="290">
        <f t="shared" si="7"/>
        <v>0</v>
      </c>
      <c r="CE38" s="290">
        <f t="shared" si="7"/>
        <v>0</v>
      </c>
      <c r="CF38" s="290">
        <f t="shared" si="7"/>
        <v>0</v>
      </c>
      <c r="CG38" s="290">
        <f t="shared" si="7"/>
        <v>0</v>
      </c>
      <c r="CH38" s="290">
        <f t="shared" si="7"/>
        <v>0</v>
      </c>
      <c r="CI38" s="290">
        <f t="shared" si="7"/>
        <v>0</v>
      </c>
      <c r="CJ38" s="290">
        <f t="shared" si="7"/>
        <v>0</v>
      </c>
      <c r="CK38" s="290">
        <f t="shared" si="7"/>
        <v>0</v>
      </c>
      <c r="CL38" s="290">
        <f t="shared" si="7"/>
        <v>0</v>
      </c>
      <c r="CM38" s="290">
        <f t="shared" si="7"/>
        <v>0</v>
      </c>
      <c r="CN38" s="290">
        <f t="shared" si="7"/>
        <v>0</v>
      </c>
      <c r="CO38" s="290">
        <f t="shared" si="7"/>
        <v>0</v>
      </c>
      <c r="CP38" s="290">
        <f t="shared" si="7"/>
        <v>0</v>
      </c>
      <c r="CQ38" s="290">
        <f t="shared" si="7"/>
        <v>0</v>
      </c>
      <c r="CR38" s="290">
        <f t="shared" si="7"/>
        <v>0</v>
      </c>
      <c r="CS38" s="298">
        <f t="shared" ref="CS38:CS42" si="8">SUM(D38:CR38)</f>
        <v>1056</v>
      </c>
    </row>
    <row r="39" spans="1:97" s="11" customFormat="1" ht="15" customHeight="1" thickBot="1">
      <c r="A39" s="424" t="s">
        <v>60</v>
      </c>
      <c r="B39" s="425"/>
      <c r="C39" s="426"/>
      <c r="D39" s="297">
        <f t="shared" ref="D39:BP39" si="9">COUNTIF(D$11:D$34,"★")</f>
        <v>0</v>
      </c>
      <c r="E39" s="297">
        <f t="shared" si="9"/>
        <v>0</v>
      </c>
      <c r="F39" s="297">
        <f t="shared" si="9"/>
        <v>0</v>
      </c>
      <c r="G39" s="297">
        <f t="shared" si="9"/>
        <v>0</v>
      </c>
      <c r="H39" s="297">
        <f t="shared" si="9"/>
        <v>0</v>
      </c>
      <c r="I39" s="297">
        <f t="shared" si="9"/>
        <v>0</v>
      </c>
      <c r="J39" s="297">
        <f t="shared" si="9"/>
        <v>0</v>
      </c>
      <c r="K39" s="297">
        <f t="shared" si="9"/>
        <v>0</v>
      </c>
      <c r="L39" s="297">
        <f t="shared" si="9"/>
        <v>0</v>
      </c>
      <c r="M39" s="297">
        <f t="shared" si="9"/>
        <v>0</v>
      </c>
      <c r="N39" s="297">
        <f t="shared" si="9"/>
        <v>0</v>
      </c>
      <c r="O39" s="297">
        <f t="shared" si="9"/>
        <v>0</v>
      </c>
      <c r="P39" s="297">
        <f t="shared" si="9"/>
        <v>0</v>
      </c>
      <c r="Q39" s="297">
        <f t="shared" si="9"/>
        <v>0</v>
      </c>
      <c r="R39" s="297">
        <f t="shared" si="9"/>
        <v>0</v>
      </c>
      <c r="S39" s="297">
        <f t="shared" si="9"/>
        <v>0</v>
      </c>
      <c r="T39" s="297">
        <f t="shared" si="9"/>
        <v>0</v>
      </c>
      <c r="U39" s="297">
        <f t="shared" si="9"/>
        <v>0</v>
      </c>
      <c r="V39" s="297">
        <f t="shared" si="9"/>
        <v>0</v>
      </c>
      <c r="W39" s="297">
        <f t="shared" si="9"/>
        <v>0</v>
      </c>
      <c r="X39" s="297">
        <f t="shared" si="9"/>
        <v>0</v>
      </c>
      <c r="Y39" s="297">
        <f t="shared" si="9"/>
        <v>0</v>
      </c>
      <c r="Z39" s="297">
        <f t="shared" si="9"/>
        <v>0</v>
      </c>
      <c r="AA39" s="297">
        <f t="shared" si="9"/>
        <v>0</v>
      </c>
      <c r="AB39" s="297">
        <f t="shared" si="9"/>
        <v>0</v>
      </c>
      <c r="AC39" s="297">
        <f t="shared" si="9"/>
        <v>0</v>
      </c>
      <c r="AD39" s="297">
        <f t="shared" si="9"/>
        <v>0</v>
      </c>
      <c r="AE39" s="297">
        <f t="shared" si="9"/>
        <v>0</v>
      </c>
      <c r="AF39" s="297">
        <f t="shared" si="9"/>
        <v>0</v>
      </c>
      <c r="AG39" s="297">
        <f t="shared" si="9"/>
        <v>0</v>
      </c>
      <c r="AH39" s="297">
        <f t="shared" si="9"/>
        <v>0</v>
      </c>
      <c r="AI39" s="297">
        <f t="shared" si="9"/>
        <v>0</v>
      </c>
      <c r="AJ39" s="297">
        <f t="shared" si="9"/>
        <v>0</v>
      </c>
      <c r="AK39" s="297">
        <f t="shared" si="9"/>
        <v>0</v>
      </c>
      <c r="AL39" s="297">
        <f t="shared" si="9"/>
        <v>0</v>
      </c>
      <c r="AM39" s="297">
        <f t="shared" si="9"/>
        <v>0</v>
      </c>
      <c r="AN39" s="297">
        <f t="shared" si="9"/>
        <v>0</v>
      </c>
      <c r="AO39" s="297">
        <f t="shared" si="9"/>
        <v>0</v>
      </c>
      <c r="AP39" s="297">
        <f t="shared" si="9"/>
        <v>0</v>
      </c>
      <c r="AQ39" s="297">
        <f t="shared" si="9"/>
        <v>0</v>
      </c>
      <c r="AR39" s="297">
        <f t="shared" si="9"/>
        <v>0</v>
      </c>
      <c r="AS39" s="297">
        <f t="shared" si="9"/>
        <v>0</v>
      </c>
      <c r="AT39" s="297">
        <f t="shared" si="9"/>
        <v>0</v>
      </c>
      <c r="AU39" s="297">
        <f t="shared" si="9"/>
        <v>0</v>
      </c>
      <c r="AV39" s="297">
        <f t="shared" si="9"/>
        <v>0</v>
      </c>
      <c r="AW39" s="297">
        <f t="shared" si="9"/>
        <v>0</v>
      </c>
      <c r="AX39" s="297">
        <f t="shared" si="9"/>
        <v>0</v>
      </c>
      <c r="AY39" s="297">
        <f t="shared" si="9"/>
        <v>0</v>
      </c>
      <c r="AZ39" s="297">
        <f t="shared" si="9"/>
        <v>0</v>
      </c>
      <c r="BA39" s="297">
        <f t="shared" si="9"/>
        <v>0</v>
      </c>
      <c r="BB39" s="297">
        <f t="shared" si="9"/>
        <v>0</v>
      </c>
      <c r="BC39" s="297">
        <f t="shared" si="9"/>
        <v>0</v>
      </c>
      <c r="BD39" s="297">
        <f t="shared" si="9"/>
        <v>0</v>
      </c>
      <c r="BE39" s="297">
        <f t="shared" si="9"/>
        <v>0</v>
      </c>
      <c r="BF39" s="297">
        <f t="shared" si="9"/>
        <v>0</v>
      </c>
      <c r="BG39" s="297">
        <f t="shared" si="9"/>
        <v>0</v>
      </c>
      <c r="BH39" s="297">
        <f t="shared" si="9"/>
        <v>0</v>
      </c>
      <c r="BI39" s="297">
        <f t="shared" si="9"/>
        <v>0</v>
      </c>
      <c r="BJ39" s="297">
        <f t="shared" si="9"/>
        <v>0</v>
      </c>
      <c r="BK39" s="297">
        <f t="shared" si="9"/>
        <v>0</v>
      </c>
      <c r="BL39" s="297">
        <f t="shared" si="9"/>
        <v>0</v>
      </c>
      <c r="BM39" s="297">
        <f t="shared" si="9"/>
        <v>0</v>
      </c>
      <c r="BN39" s="297">
        <f t="shared" si="9"/>
        <v>0</v>
      </c>
      <c r="BO39" s="297">
        <f t="shared" si="9"/>
        <v>0</v>
      </c>
      <c r="BP39" s="297">
        <f t="shared" si="9"/>
        <v>0</v>
      </c>
      <c r="BQ39" s="297">
        <f t="shared" ref="BQ39:CR39" si="10">COUNTIF(BQ$11:BQ$34,"★")</f>
        <v>0</v>
      </c>
      <c r="BR39" s="297">
        <f t="shared" si="10"/>
        <v>0</v>
      </c>
      <c r="BS39" s="297">
        <f t="shared" si="10"/>
        <v>0</v>
      </c>
      <c r="BT39" s="297">
        <f t="shared" si="10"/>
        <v>0</v>
      </c>
      <c r="BU39" s="297">
        <f t="shared" si="10"/>
        <v>0</v>
      </c>
      <c r="BV39" s="297">
        <f t="shared" si="10"/>
        <v>0</v>
      </c>
      <c r="BW39" s="297">
        <f t="shared" si="10"/>
        <v>0</v>
      </c>
      <c r="BX39" s="297">
        <f t="shared" si="10"/>
        <v>0</v>
      </c>
      <c r="BY39" s="297">
        <f t="shared" si="10"/>
        <v>0</v>
      </c>
      <c r="BZ39" s="297">
        <f t="shared" si="10"/>
        <v>0</v>
      </c>
      <c r="CA39" s="297">
        <f t="shared" si="10"/>
        <v>22</v>
      </c>
      <c r="CB39" s="297">
        <f t="shared" si="10"/>
        <v>22</v>
      </c>
      <c r="CC39" s="297">
        <f t="shared" si="10"/>
        <v>22</v>
      </c>
      <c r="CD39" s="297">
        <f t="shared" si="10"/>
        <v>22</v>
      </c>
      <c r="CE39" s="297">
        <f t="shared" si="10"/>
        <v>22</v>
      </c>
      <c r="CF39" s="297">
        <f t="shared" si="10"/>
        <v>22</v>
      </c>
      <c r="CG39" s="297">
        <f t="shared" si="10"/>
        <v>22</v>
      </c>
      <c r="CH39" s="297">
        <f t="shared" si="10"/>
        <v>22</v>
      </c>
      <c r="CI39" s="297">
        <f t="shared" si="10"/>
        <v>22</v>
      </c>
      <c r="CJ39" s="297">
        <f t="shared" si="10"/>
        <v>22</v>
      </c>
      <c r="CK39" s="297">
        <f t="shared" si="10"/>
        <v>22</v>
      </c>
      <c r="CL39" s="297">
        <f t="shared" si="10"/>
        <v>22</v>
      </c>
      <c r="CM39" s="297">
        <f t="shared" si="10"/>
        <v>22</v>
      </c>
      <c r="CN39" s="297">
        <f t="shared" si="10"/>
        <v>22</v>
      </c>
      <c r="CO39" s="297">
        <f t="shared" si="10"/>
        <v>22</v>
      </c>
      <c r="CP39" s="297">
        <f t="shared" si="10"/>
        <v>0</v>
      </c>
      <c r="CQ39" s="297">
        <f t="shared" si="10"/>
        <v>0</v>
      </c>
      <c r="CR39" s="297">
        <f t="shared" si="10"/>
        <v>0</v>
      </c>
      <c r="CS39" s="299">
        <f t="shared" si="8"/>
        <v>330</v>
      </c>
    </row>
    <row r="40" spans="1:97" s="11" customFormat="1" ht="15" customHeight="1" thickBot="1">
      <c r="A40" s="410" t="s">
        <v>61</v>
      </c>
      <c r="B40" s="411"/>
      <c r="C40" s="412"/>
      <c r="D40" s="296">
        <f t="shared" ref="D40:BP40" si="11">COUNTIF(D$11:D$34,"☆")</f>
        <v>0</v>
      </c>
      <c r="E40" s="296">
        <f t="shared" si="11"/>
        <v>0</v>
      </c>
      <c r="F40" s="296">
        <f t="shared" si="11"/>
        <v>0</v>
      </c>
      <c r="G40" s="296">
        <f t="shared" si="11"/>
        <v>0</v>
      </c>
      <c r="H40" s="296">
        <f t="shared" si="11"/>
        <v>0</v>
      </c>
      <c r="I40" s="296">
        <f t="shared" si="11"/>
        <v>0</v>
      </c>
      <c r="J40" s="296">
        <f t="shared" si="11"/>
        <v>0</v>
      </c>
      <c r="K40" s="296">
        <f t="shared" si="11"/>
        <v>0</v>
      </c>
      <c r="L40" s="296">
        <f t="shared" si="11"/>
        <v>0</v>
      </c>
      <c r="M40" s="296">
        <f t="shared" si="11"/>
        <v>0</v>
      </c>
      <c r="N40" s="296">
        <f t="shared" si="11"/>
        <v>0</v>
      </c>
      <c r="O40" s="296">
        <f t="shared" si="11"/>
        <v>0</v>
      </c>
      <c r="P40" s="296">
        <f t="shared" si="11"/>
        <v>0</v>
      </c>
      <c r="Q40" s="296">
        <f t="shared" si="11"/>
        <v>0</v>
      </c>
      <c r="R40" s="296">
        <f t="shared" si="11"/>
        <v>0</v>
      </c>
      <c r="S40" s="296">
        <f t="shared" si="11"/>
        <v>0</v>
      </c>
      <c r="T40" s="296">
        <f t="shared" si="11"/>
        <v>0</v>
      </c>
      <c r="U40" s="296">
        <f t="shared" si="11"/>
        <v>0</v>
      </c>
      <c r="V40" s="296">
        <f t="shared" si="11"/>
        <v>0</v>
      </c>
      <c r="W40" s="296">
        <f t="shared" si="11"/>
        <v>0</v>
      </c>
      <c r="X40" s="296">
        <f t="shared" si="11"/>
        <v>0</v>
      </c>
      <c r="Y40" s="296">
        <f t="shared" si="11"/>
        <v>0</v>
      </c>
      <c r="Z40" s="296">
        <f t="shared" si="11"/>
        <v>0</v>
      </c>
      <c r="AA40" s="296">
        <f t="shared" si="11"/>
        <v>0</v>
      </c>
      <c r="AB40" s="296">
        <f t="shared" si="11"/>
        <v>0</v>
      </c>
      <c r="AC40" s="296">
        <f t="shared" si="11"/>
        <v>0</v>
      </c>
      <c r="AD40" s="296">
        <f t="shared" si="11"/>
        <v>0</v>
      </c>
      <c r="AE40" s="296">
        <f t="shared" si="11"/>
        <v>0</v>
      </c>
      <c r="AF40" s="296">
        <f t="shared" si="11"/>
        <v>0</v>
      </c>
      <c r="AG40" s="296">
        <f t="shared" si="11"/>
        <v>0</v>
      </c>
      <c r="AH40" s="296">
        <f t="shared" si="11"/>
        <v>0</v>
      </c>
      <c r="AI40" s="296">
        <f t="shared" si="11"/>
        <v>0</v>
      </c>
      <c r="AJ40" s="296">
        <f t="shared" si="11"/>
        <v>0</v>
      </c>
      <c r="AK40" s="296">
        <f t="shared" si="11"/>
        <v>0</v>
      </c>
      <c r="AL40" s="296">
        <f t="shared" si="11"/>
        <v>0</v>
      </c>
      <c r="AM40" s="296">
        <f t="shared" si="11"/>
        <v>0</v>
      </c>
      <c r="AN40" s="296">
        <f t="shared" si="11"/>
        <v>0</v>
      </c>
      <c r="AO40" s="296">
        <f t="shared" si="11"/>
        <v>0</v>
      </c>
      <c r="AP40" s="296">
        <f t="shared" si="11"/>
        <v>0</v>
      </c>
      <c r="AQ40" s="296">
        <f t="shared" si="11"/>
        <v>0</v>
      </c>
      <c r="AR40" s="296">
        <f t="shared" si="11"/>
        <v>0</v>
      </c>
      <c r="AS40" s="296">
        <f t="shared" si="11"/>
        <v>0</v>
      </c>
      <c r="AT40" s="296">
        <f t="shared" si="11"/>
        <v>0</v>
      </c>
      <c r="AU40" s="296">
        <f t="shared" si="11"/>
        <v>0</v>
      </c>
      <c r="AV40" s="296">
        <f t="shared" si="11"/>
        <v>0</v>
      </c>
      <c r="AW40" s="296">
        <f t="shared" si="11"/>
        <v>0</v>
      </c>
      <c r="AX40" s="296">
        <f t="shared" si="11"/>
        <v>0</v>
      </c>
      <c r="AY40" s="296">
        <f t="shared" si="11"/>
        <v>0</v>
      </c>
      <c r="AZ40" s="296">
        <f t="shared" si="11"/>
        <v>0</v>
      </c>
      <c r="BA40" s="296">
        <f t="shared" si="11"/>
        <v>0</v>
      </c>
      <c r="BB40" s="296">
        <f t="shared" si="11"/>
        <v>0</v>
      </c>
      <c r="BC40" s="296">
        <f t="shared" si="11"/>
        <v>0</v>
      </c>
      <c r="BD40" s="296">
        <f t="shared" si="11"/>
        <v>0</v>
      </c>
      <c r="BE40" s="296">
        <f t="shared" si="11"/>
        <v>0</v>
      </c>
      <c r="BF40" s="296">
        <f t="shared" si="11"/>
        <v>0</v>
      </c>
      <c r="BG40" s="296">
        <f t="shared" si="11"/>
        <v>0</v>
      </c>
      <c r="BH40" s="296">
        <f t="shared" si="11"/>
        <v>0</v>
      </c>
      <c r="BI40" s="296">
        <f t="shared" si="11"/>
        <v>0</v>
      </c>
      <c r="BJ40" s="296">
        <f t="shared" si="11"/>
        <v>0</v>
      </c>
      <c r="BK40" s="296">
        <f t="shared" si="11"/>
        <v>0</v>
      </c>
      <c r="BL40" s="296">
        <f t="shared" si="11"/>
        <v>0</v>
      </c>
      <c r="BM40" s="296">
        <f t="shared" si="11"/>
        <v>0</v>
      </c>
      <c r="BN40" s="296">
        <f t="shared" si="11"/>
        <v>0</v>
      </c>
      <c r="BO40" s="296">
        <f t="shared" si="11"/>
        <v>0</v>
      </c>
      <c r="BP40" s="296">
        <f t="shared" si="11"/>
        <v>0</v>
      </c>
      <c r="BQ40" s="296">
        <f t="shared" ref="BQ40:CR40" si="12">COUNTIF(BQ$11:BQ$34,"☆")</f>
        <v>0</v>
      </c>
      <c r="BR40" s="296">
        <f t="shared" si="12"/>
        <v>0</v>
      </c>
      <c r="BS40" s="296">
        <f t="shared" si="12"/>
        <v>0</v>
      </c>
      <c r="BT40" s="296">
        <f t="shared" si="12"/>
        <v>0</v>
      </c>
      <c r="BU40" s="296">
        <f t="shared" si="12"/>
        <v>0</v>
      </c>
      <c r="BV40" s="296">
        <f t="shared" si="12"/>
        <v>0</v>
      </c>
      <c r="BW40" s="296">
        <f t="shared" si="12"/>
        <v>0</v>
      </c>
      <c r="BX40" s="296">
        <f t="shared" si="12"/>
        <v>0</v>
      </c>
      <c r="BY40" s="296">
        <f t="shared" si="12"/>
        <v>0</v>
      </c>
      <c r="BZ40" s="296">
        <f t="shared" si="12"/>
        <v>0</v>
      </c>
      <c r="CA40" s="296">
        <f t="shared" si="12"/>
        <v>0</v>
      </c>
      <c r="CB40" s="296">
        <f t="shared" si="12"/>
        <v>0</v>
      </c>
      <c r="CC40" s="296">
        <f t="shared" si="12"/>
        <v>0</v>
      </c>
      <c r="CD40" s="296">
        <f t="shared" si="12"/>
        <v>0</v>
      </c>
      <c r="CE40" s="296">
        <f t="shared" si="12"/>
        <v>0</v>
      </c>
      <c r="CF40" s="296">
        <f t="shared" si="12"/>
        <v>0</v>
      </c>
      <c r="CG40" s="296">
        <f t="shared" si="12"/>
        <v>0</v>
      </c>
      <c r="CH40" s="296">
        <f t="shared" si="12"/>
        <v>0</v>
      </c>
      <c r="CI40" s="296">
        <f t="shared" si="12"/>
        <v>0</v>
      </c>
      <c r="CJ40" s="296">
        <f t="shared" si="12"/>
        <v>0</v>
      </c>
      <c r="CK40" s="296">
        <f t="shared" si="12"/>
        <v>0</v>
      </c>
      <c r="CL40" s="296">
        <f t="shared" si="12"/>
        <v>0</v>
      </c>
      <c r="CM40" s="296">
        <f t="shared" si="12"/>
        <v>0</v>
      </c>
      <c r="CN40" s="296">
        <f t="shared" si="12"/>
        <v>0</v>
      </c>
      <c r="CO40" s="296">
        <f t="shared" si="12"/>
        <v>0</v>
      </c>
      <c r="CP40" s="296">
        <f t="shared" si="12"/>
        <v>0</v>
      </c>
      <c r="CQ40" s="296">
        <f t="shared" si="12"/>
        <v>0</v>
      </c>
      <c r="CR40" s="296">
        <f t="shared" si="12"/>
        <v>0</v>
      </c>
      <c r="CS40" s="300">
        <f t="shared" si="8"/>
        <v>0</v>
      </c>
    </row>
    <row r="41" spans="1:97" s="11" customFormat="1" ht="15" customHeight="1" thickBot="1">
      <c r="A41" s="291"/>
      <c r="B41" s="292" t="s">
        <v>120</v>
      </c>
      <c r="C41" s="293"/>
      <c r="D41" s="295">
        <f>COUNTIF(D$11:D$34,"△")</f>
        <v>0</v>
      </c>
      <c r="E41" s="295">
        <f t="shared" ref="E41:BP41" si="13">COUNTIF(E$11:E$34,"△")</f>
        <v>0</v>
      </c>
      <c r="F41" s="295">
        <f t="shared" si="13"/>
        <v>0</v>
      </c>
      <c r="G41" s="295">
        <f t="shared" si="13"/>
        <v>0</v>
      </c>
      <c r="H41" s="295">
        <f t="shared" si="13"/>
        <v>0</v>
      </c>
      <c r="I41" s="295">
        <f t="shared" si="13"/>
        <v>0</v>
      </c>
      <c r="J41" s="295">
        <f t="shared" si="13"/>
        <v>0</v>
      </c>
      <c r="K41" s="295">
        <f t="shared" si="13"/>
        <v>0</v>
      </c>
      <c r="L41" s="295">
        <f t="shared" si="13"/>
        <v>0</v>
      </c>
      <c r="M41" s="295">
        <f t="shared" si="13"/>
        <v>0</v>
      </c>
      <c r="N41" s="295">
        <f t="shared" si="13"/>
        <v>0</v>
      </c>
      <c r="O41" s="295">
        <f t="shared" si="13"/>
        <v>0</v>
      </c>
      <c r="P41" s="295">
        <f t="shared" si="13"/>
        <v>0</v>
      </c>
      <c r="Q41" s="295">
        <f t="shared" si="13"/>
        <v>0</v>
      </c>
      <c r="R41" s="295">
        <f t="shared" si="13"/>
        <v>0</v>
      </c>
      <c r="S41" s="295">
        <f t="shared" si="13"/>
        <v>0</v>
      </c>
      <c r="T41" s="295">
        <f t="shared" si="13"/>
        <v>0</v>
      </c>
      <c r="U41" s="295">
        <f t="shared" si="13"/>
        <v>0</v>
      </c>
      <c r="V41" s="295">
        <f t="shared" si="13"/>
        <v>0</v>
      </c>
      <c r="W41" s="295">
        <f t="shared" si="13"/>
        <v>0</v>
      </c>
      <c r="X41" s="295">
        <f t="shared" si="13"/>
        <v>0</v>
      </c>
      <c r="Y41" s="295">
        <f t="shared" si="13"/>
        <v>0</v>
      </c>
      <c r="Z41" s="295">
        <f t="shared" si="13"/>
        <v>0</v>
      </c>
      <c r="AA41" s="295">
        <f t="shared" si="13"/>
        <v>0</v>
      </c>
      <c r="AB41" s="295">
        <f t="shared" si="13"/>
        <v>0</v>
      </c>
      <c r="AC41" s="295">
        <f t="shared" si="13"/>
        <v>0</v>
      </c>
      <c r="AD41" s="295">
        <f t="shared" si="13"/>
        <v>0</v>
      </c>
      <c r="AE41" s="295">
        <f t="shared" si="13"/>
        <v>0</v>
      </c>
      <c r="AF41" s="295">
        <f t="shared" si="13"/>
        <v>0</v>
      </c>
      <c r="AG41" s="295">
        <f t="shared" si="13"/>
        <v>0</v>
      </c>
      <c r="AH41" s="295">
        <f t="shared" si="13"/>
        <v>0</v>
      </c>
      <c r="AI41" s="295">
        <f t="shared" si="13"/>
        <v>0</v>
      </c>
      <c r="AJ41" s="295">
        <f t="shared" si="13"/>
        <v>0</v>
      </c>
      <c r="AK41" s="295">
        <f t="shared" si="13"/>
        <v>0</v>
      </c>
      <c r="AL41" s="295">
        <f t="shared" si="13"/>
        <v>0</v>
      </c>
      <c r="AM41" s="295">
        <f t="shared" si="13"/>
        <v>0</v>
      </c>
      <c r="AN41" s="295">
        <f t="shared" si="13"/>
        <v>0</v>
      </c>
      <c r="AO41" s="295">
        <f t="shared" si="13"/>
        <v>0</v>
      </c>
      <c r="AP41" s="295">
        <f t="shared" si="13"/>
        <v>0</v>
      </c>
      <c r="AQ41" s="295">
        <f t="shared" si="13"/>
        <v>0</v>
      </c>
      <c r="AR41" s="295">
        <f t="shared" si="13"/>
        <v>0</v>
      </c>
      <c r="AS41" s="295">
        <f t="shared" si="13"/>
        <v>0</v>
      </c>
      <c r="AT41" s="295">
        <f t="shared" si="13"/>
        <v>0</v>
      </c>
      <c r="AU41" s="295">
        <f t="shared" si="13"/>
        <v>0</v>
      </c>
      <c r="AV41" s="295">
        <f t="shared" si="13"/>
        <v>0</v>
      </c>
      <c r="AW41" s="295">
        <f t="shared" si="13"/>
        <v>0</v>
      </c>
      <c r="AX41" s="295">
        <f t="shared" si="13"/>
        <v>0</v>
      </c>
      <c r="AY41" s="295">
        <f t="shared" si="13"/>
        <v>0</v>
      </c>
      <c r="AZ41" s="295">
        <f t="shared" si="13"/>
        <v>0</v>
      </c>
      <c r="BA41" s="295">
        <f t="shared" si="13"/>
        <v>0</v>
      </c>
      <c r="BB41" s="295">
        <f t="shared" si="13"/>
        <v>0</v>
      </c>
      <c r="BC41" s="295">
        <f t="shared" si="13"/>
        <v>0</v>
      </c>
      <c r="BD41" s="295">
        <f t="shared" si="13"/>
        <v>0</v>
      </c>
      <c r="BE41" s="295">
        <f t="shared" si="13"/>
        <v>0</v>
      </c>
      <c r="BF41" s="295">
        <f t="shared" si="13"/>
        <v>0</v>
      </c>
      <c r="BG41" s="295">
        <f t="shared" si="13"/>
        <v>0</v>
      </c>
      <c r="BH41" s="295">
        <f t="shared" si="13"/>
        <v>0</v>
      </c>
      <c r="BI41" s="295">
        <f t="shared" si="13"/>
        <v>0</v>
      </c>
      <c r="BJ41" s="295">
        <f t="shared" si="13"/>
        <v>0</v>
      </c>
      <c r="BK41" s="295">
        <f t="shared" si="13"/>
        <v>0</v>
      </c>
      <c r="BL41" s="295">
        <f t="shared" si="13"/>
        <v>0</v>
      </c>
      <c r="BM41" s="295">
        <f t="shared" si="13"/>
        <v>0</v>
      </c>
      <c r="BN41" s="295">
        <f t="shared" si="13"/>
        <v>0</v>
      </c>
      <c r="BO41" s="295">
        <f t="shared" si="13"/>
        <v>0</v>
      </c>
      <c r="BP41" s="295">
        <f t="shared" si="13"/>
        <v>0</v>
      </c>
      <c r="BQ41" s="295">
        <f t="shared" ref="BQ41:CR41" si="14">COUNTIF(BQ$11:BQ$34,"△")</f>
        <v>0</v>
      </c>
      <c r="BR41" s="295">
        <f t="shared" si="14"/>
        <v>0</v>
      </c>
      <c r="BS41" s="295">
        <f t="shared" si="14"/>
        <v>0</v>
      </c>
      <c r="BT41" s="295">
        <f t="shared" si="14"/>
        <v>0</v>
      </c>
      <c r="BU41" s="295">
        <f t="shared" si="14"/>
        <v>0</v>
      </c>
      <c r="BV41" s="295">
        <f t="shared" si="14"/>
        <v>0</v>
      </c>
      <c r="BW41" s="295">
        <f t="shared" si="14"/>
        <v>0</v>
      </c>
      <c r="BX41" s="295">
        <f t="shared" si="14"/>
        <v>0</v>
      </c>
      <c r="BY41" s="295">
        <f t="shared" si="14"/>
        <v>0</v>
      </c>
      <c r="BZ41" s="295">
        <f t="shared" si="14"/>
        <v>0</v>
      </c>
      <c r="CA41" s="295">
        <f t="shared" si="14"/>
        <v>0</v>
      </c>
      <c r="CB41" s="295">
        <f t="shared" si="14"/>
        <v>0</v>
      </c>
      <c r="CC41" s="295">
        <f t="shared" si="14"/>
        <v>0</v>
      </c>
      <c r="CD41" s="295">
        <f t="shared" si="14"/>
        <v>0</v>
      </c>
      <c r="CE41" s="295">
        <f t="shared" si="14"/>
        <v>0</v>
      </c>
      <c r="CF41" s="295">
        <f t="shared" si="14"/>
        <v>0</v>
      </c>
      <c r="CG41" s="295">
        <f t="shared" si="14"/>
        <v>0</v>
      </c>
      <c r="CH41" s="295">
        <f t="shared" si="14"/>
        <v>0</v>
      </c>
      <c r="CI41" s="295">
        <f t="shared" si="14"/>
        <v>0</v>
      </c>
      <c r="CJ41" s="295">
        <f t="shared" si="14"/>
        <v>0</v>
      </c>
      <c r="CK41" s="295">
        <f t="shared" si="14"/>
        <v>0</v>
      </c>
      <c r="CL41" s="295">
        <f t="shared" si="14"/>
        <v>0</v>
      </c>
      <c r="CM41" s="295">
        <f t="shared" si="14"/>
        <v>0</v>
      </c>
      <c r="CN41" s="295">
        <f t="shared" si="14"/>
        <v>0</v>
      </c>
      <c r="CO41" s="295">
        <f t="shared" si="14"/>
        <v>0</v>
      </c>
      <c r="CP41" s="295">
        <f t="shared" si="14"/>
        <v>0</v>
      </c>
      <c r="CQ41" s="295">
        <f t="shared" si="14"/>
        <v>0</v>
      </c>
      <c r="CR41" s="295">
        <f t="shared" si="14"/>
        <v>0</v>
      </c>
      <c r="CS41" s="301">
        <f>SUM(D41:CR41)</f>
        <v>0</v>
      </c>
    </row>
    <row r="42" spans="1:97" ht="17.25" thickBot="1">
      <c r="A42" s="414" t="s">
        <v>121</v>
      </c>
      <c r="B42" s="415"/>
      <c r="C42" s="416"/>
      <c r="D42" s="253">
        <f t="shared" ref="D42:AD42" si="15">SUM(D$35:D$40)</f>
        <v>0</v>
      </c>
      <c r="E42" s="253">
        <f t="shared" si="15"/>
        <v>0</v>
      </c>
      <c r="F42" s="253">
        <f t="shared" si="15"/>
        <v>0</v>
      </c>
      <c r="G42" s="253">
        <f t="shared" si="15"/>
        <v>0</v>
      </c>
      <c r="H42" s="253">
        <f t="shared" si="15"/>
        <v>0</v>
      </c>
      <c r="I42" s="253">
        <f t="shared" si="15"/>
        <v>0</v>
      </c>
      <c r="J42" s="253">
        <f t="shared" si="15"/>
        <v>0</v>
      </c>
      <c r="K42" s="253">
        <f t="shared" si="15"/>
        <v>0</v>
      </c>
      <c r="L42" s="253">
        <f t="shared" si="15"/>
        <v>0</v>
      </c>
      <c r="M42" s="253">
        <f t="shared" si="15"/>
        <v>0</v>
      </c>
      <c r="N42" s="253">
        <f t="shared" si="15"/>
        <v>0</v>
      </c>
      <c r="O42" s="253">
        <f t="shared" si="15"/>
        <v>0</v>
      </c>
      <c r="P42" s="253">
        <f t="shared" si="15"/>
        <v>22</v>
      </c>
      <c r="Q42" s="253">
        <f t="shared" si="15"/>
        <v>22</v>
      </c>
      <c r="R42" s="253">
        <f t="shared" si="15"/>
        <v>22</v>
      </c>
      <c r="S42" s="253">
        <f t="shared" si="15"/>
        <v>22</v>
      </c>
      <c r="T42" s="253">
        <f t="shared" si="15"/>
        <v>22</v>
      </c>
      <c r="U42" s="253">
        <f t="shared" si="15"/>
        <v>22</v>
      </c>
      <c r="V42" s="253">
        <f t="shared" si="15"/>
        <v>22</v>
      </c>
      <c r="W42" s="253">
        <f t="shared" si="15"/>
        <v>22</v>
      </c>
      <c r="X42" s="253">
        <f t="shared" si="15"/>
        <v>22</v>
      </c>
      <c r="Y42" s="253">
        <f t="shared" si="15"/>
        <v>22</v>
      </c>
      <c r="Z42" s="253">
        <f t="shared" si="15"/>
        <v>22</v>
      </c>
      <c r="AA42" s="253">
        <f t="shared" si="15"/>
        <v>22</v>
      </c>
      <c r="AB42" s="253">
        <f t="shared" si="15"/>
        <v>22</v>
      </c>
      <c r="AC42" s="253">
        <f t="shared" si="15"/>
        <v>22</v>
      </c>
      <c r="AD42" s="253">
        <f t="shared" si="15"/>
        <v>22</v>
      </c>
      <c r="AE42" s="253">
        <f>SUM(AE$35:AE$40)</f>
        <v>0</v>
      </c>
      <c r="AF42" s="253">
        <f t="shared" ref="AF42:CQ42" si="16">SUM(AF$35:AF$40)</f>
        <v>0</v>
      </c>
      <c r="AG42" s="253">
        <f t="shared" si="16"/>
        <v>0</v>
      </c>
      <c r="AH42" s="253">
        <f t="shared" si="16"/>
        <v>0</v>
      </c>
      <c r="AI42" s="253">
        <f t="shared" si="16"/>
        <v>0</v>
      </c>
      <c r="AJ42" s="253">
        <f t="shared" si="16"/>
        <v>0</v>
      </c>
      <c r="AK42" s="253">
        <f t="shared" si="16"/>
        <v>22</v>
      </c>
      <c r="AL42" s="253">
        <f t="shared" si="16"/>
        <v>22</v>
      </c>
      <c r="AM42" s="253">
        <f t="shared" si="16"/>
        <v>22</v>
      </c>
      <c r="AN42" s="253">
        <f t="shared" si="16"/>
        <v>22</v>
      </c>
      <c r="AO42" s="253">
        <f t="shared" si="16"/>
        <v>22</v>
      </c>
      <c r="AP42" s="253">
        <f t="shared" si="16"/>
        <v>22</v>
      </c>
      <c r="AQ42" s="253">
        <f t="shared" si="16"/>
        <v>22</v>
      </c>
      <c r="AR42" s="253">
        <f t="shared" si="16"/>
        <v>22</v>
      </c>
      <c r="AS42" s="253">
        <f t="shared" si="16"/>
        <v>22</v>
      </c>
      <c r="AT42" s="253">
        <f t="shared" si="16"/>
        <v>22</v>
      </c>
      <c r="AU42" s="253">
        <f t="shared" si="16"/>
        <v>22</v>
      </c>
      <c r="AV42" s="253">
        <f t="shared" si="16"/>
        <v>22</v>
      </c>
      <c r="AW42" s="253">
        <f t="shared" si="16"/>
        <v>22</v>
      </c>
      <c r="AX42" s="253">
        <f t="shared" si="16"/>
        <v>22</v>
      </c>
      <c r="AY42" s="253">
        <f t="shared" si="16"/>
        <v>22</v>
      </c>
      <c r="AZ42" s="253">
        <f t="shared" si="16"/>
        <v>22</v>
      </c>
      <c r="BA42" s="253">
        <f t="shared" si="16"/>
        <v>22</v>
      </c>
      <c r="BB42" s="253">
        <f t="shared" si="16"/>
        <v>22</v>
      </c>
      <c r="BC42" s="253">
        <f t="shared" si="16"/>
        <v>0</v>
      </c>
      <c r="BD42" s="253">
        <f t="shared" si="16"/>
        <v>0</v>
      </c>
      <c r="BE42" s="253">
        <f t="shared" si="16"/>
        <v>0</v>
      </c>
      <c r="BF42" s="253">
        <f t="shared" si="16"/>
        <v>22</v>
      </c>
      <c r="BG42" s="253">
        <f t="shared" si="16"/>
        <v>22</v>
      </c>
      <c r="BH42" s="253">
        <f t="shared" si="16"/>
        <v>22</v>
      </c>
      <c r="BI42" s="253">
        <f t="shared" si="16"/>
        <v>22</v>
      </c>
      <c r="BJ42" s="253">
        <f t="shared" si="16"/>
        <v>22</v>
      </c>
      <c r="BK42" s="253">
        <f t="shared" si="16"/>
        <v>22</v>
      </c>
      <c r="BL42" s="253">
        <f t="shared" si="16"/>
        <v>22</v>
      </c>
      <c r="BM42" s="253">
        <f t="shared" si="16"/>
        <v>22</v>
      </c>
      <c r="BN42" s="253">
        <f t="shared" si="16"/>
        <v>22</v>
      </c>
      <c r="BO42" s="253">
        <f t="shared" si="16"/>
        <v>22</v>
      </c>
      <c r="BP42" s="253">
        <f t="shared" si="16"/>
        <v>22</v>
      </c>
      <c r="BQ42" s="253">
        <f t="shared" si="16"/>
        <v>22</v>
      </c>
      <c r="BR42" s="253">
        <f t="shared" si="16"/>
        <v>22</v>
      </c>
      <c r="BS42" s="253">
        <f t="shared" si="16"/>
        <v>22</v>
      </c>
      <c r="BT42" s="253">
        <f t="shared" si="16"/>
        <v>22</v>
      </c>
      <c r="BU42" s="253">
        <f t="shared" si="16"/>
        <v>0</v>
      </c>
      <c r="BV42" s="253">
        <f t="shared" si="16"/>
        <v>0</v>
      </c>
      <c r="BW42" s="253">
        <f t="shared" si="16"/>
        <v>0</v>
      </c>
      <c r="BX42" s="253">
        <f t="shared" si="16"/>
        <v>0</v>
      </c>
      <c r="BY42" s="253">
        <f t="shared" si="16"/>
        <v>0</v>
      </c>
      <c r="BZ42" s="253">
        <f t="shared" si="16"/>
        <v>0</v>
      </c>
      <c r="CA42" s="253">
        <f t="shared" si="16"/>
        <v>22</v>
      </c>
      <c r="CB42" s="253">
        <f t="shared" si="16"/>
        <v>22</v>
      </c>
      <c r="CC42" s="253">
        <f t="shared" si="16"/>
        <v>22</v>
      </c>
      <c r="CD42" s="253">
        <f t="shared" si="16"/>
        <v>22</v>
      </c>
      <c r="CE42" s="253">
        <f t="shared" si="16"/>
        <v>22</v>
      </c>
      <c r="CF42" s="253">
        <f t="shared" si="16"/>
        <v>22</v>
      </c>
      <c r="CG42" s="253">
        <f t="shared" si="16"/>
        <v>22</v>
      </c>
      <c r="CH42" s="253">
        <f t="shared" si="16"/>
        <v>22</v>
      </c>
      <c r="CI42" s="253">
        <f t="shared" si="16"/>
        <v>22</v>
      </c>
      <c r="CJ42" s="253">
        <f t="shared" si="16"/>
        <v>22</v>
      </c>
      <c r="CK42" s="253">
        <f t="shared" si="16"/>
        <v>22</v>
      </c>
      <c r="CL42" s="253">
        <f t="shared" si="16"/>
        <v>22</v>
      </c>
      <c r="CM42" s="253">
        <f t="shared" si="16"/>
        <v>22</v>
      </c>
      <c r="CN42" s="253">
        <f t="shared" si="16"/>
        <v>22</v>
      </c>
      <c r="CO42" s="253">
        <f t="shared" si="16"/>
        <v>22</v>
      </c>
      <c r="CP42" s="253">
        <f t="shared" si="16"/>
        <v>0</v>
      </c>
      <c r="CQ42" s="253">
        <f t="shared" si="16"/>
        <v>0</v>
      </c>
      <c r="CR42" s="253">
        <f t="shared" ref="CR42" si="17">SUM(CR$35:CR$40)</f>
        <v>0</v>
      </c>
      <c r="CS42" s="254">
        <f t="shared" si="8"/>
        <v>1386</v>
      </c>
    </row>
    <row r="43" spans="1:97" ht="17.25" thickTop="1">
      <c r="A43" s="1"/>
      <c r="B43" s="1"/>
      <c r="C43" s="1"/>
    </row>
  </sheetData>
  <mergeCells count="52">
    <mergeCell ref="A3:C3"/>
    <mergeCell ref="A36:C36"/>
    <mergeCell ref="A37:C37"/>
    <mergeCell ref="A38:C38"/>
    <mergeCell ref="K4:N4"/>
    <mergeCell ref="J9:L9"/>
    <mergeCell ref="M9:O9"/>
    <mergeCell ref="B9:B10"/>
    <mergeCell ref="A9:A10"/>
    <mergeCell ref="C9:C10"/>
    <mergeCell ref="D9:F9"/>
    <mergeCell ref="G9:I9"/>
    <mergeCell ref="J7:Q7"/>
    <mergeCell ref="P5:Q5"/>
    <mergeCell ref="P6:Q6"/>
    <mergeCell ref="BO9:BQ9"/>
    <mergeCell ref="AW9:AY9"/>
    <mergeCell ref="A35:C35"/>
    <mergeCell ref="A1:CS2"/>
    <mergeCell ref="CJ9:CL9"/>
    <mergeCell ref="CM9:CO9"/>
    <mergeCell ref="CP9:CR9"/>
    <mergeCell ref="CS9:CS10"/>
    <mergeCell ref="A11:A34"/>
    <mergeCell ref="BR9:BT9"/>
    <mergeCell ref="BU9:BW9"/>
    <mergeCell ref="BX9:BZ9"/>
    <mergeCell ref="CA9:CC9"/>
    <mergeCell ref="CD9:CF9"/>
    <mergeCell ref="CG9:CI9"/>
    <mergeCell ref="Y9:AA9"/>
    <mergeCell ref="BF9:BH9"/>
    <mergeCell ref="BI9:BK9"/>
    <mergeCell ref="BL9:BN9"/>
    <mergeCell ref="AZ9:BB9"/>
    <mergeCell ref="BC9:BE9"/>
    <mergeCell ref="A40:C40"/>
    <mergeCell ref="T4:AY7"/>
    <mergeCell ref="A42:C42"/>
    <mergeCell ref="B17:B25"/>
    <mergeCell ref="B26:B34"/>
    <mergeCell ref="P9:R9"/>
    <mergeCell ref="S9:U9"/>
    <mergeCell ref="AT9:AV9"/>
    <mergeCell ref="AE9:AG9"/>
    <mergeCell ref="AH9:AJ9"/>
    <mergeCell ref="AK9:AM9"/>
    <mergeCell ref="AN9:AP9"/>
    <mergeCell ref="AQ9:AS9"/>
    <mergeCell ref="AB9:AD9"/>
    <mergeCell ref="V9:X9"/>
    <mergeCell ref="A39:C39"/>
  </mergeCells>
  <phoneticPr fontId="13" type="noConversion"/>
  <conditionalFormatting sqref="W10:X10 AX10:AY10 E10:F10 N10:O10 Z10:AA10 K10:L10 M9:M10 H10:I10 J9:J10 D9:D10 G9:G10 AF10:AG10 Q10:R10 AC10:AD10 T10:U10 CH10:CI10 AI10:AJ10 AU10:AV10 AR10:AS10 AO10:AP10 AL10:AM10 BP10:BQ10 BA10:BB10 BM10:BN10 BJ10:BK10 BG10:BH10 BD10:BE10 CS9 BS10:BT10 CE10:CF10 CB10:CC10 BY10:BZ10 BV10:BW10 CQ10:CR10 CN10:CO10 CP9:CP10 CK10:CL10 A11:B13 A9 CM9:CM10 P9:P10 S9:S10 Y9:Y10 V9:V10 AK9:AK10 BC9:BC10 AN9:AN10 AH9:AH10 BX9:BX10 AT9:AT10 AQ9:AQ10 BO9:BO10 BL9:BL10 CJ9:CJ10 CG9:CG10 BF9:BF10 BI9:BI10 CA9:CA10 CD9:CD10 AE9:AE10 AB9:AB10 AZ9:AZ10 AW9:AW10 BU9:BU10 BR9:BR10 BA7 BA4:BB4 CS11:CS34 B11:C34 CT9:XFD41">
    <cfRule type="cellIs" dxfId="101" priority="26" operator="equal">
      <formula>0</formula>
    </cfRule>
  </conditionalFormatting>
  <conditionalFormatting sqref="A42 A35:A37 D35:CR37 CS35:CS42 A38:CR41">
    <cfRule type="cellIs" dxfId="100" priority="2" operator="equal">
      <formula>0</formula>
    </cfRule>
  </conditionalFormatting>
  <conditionalFormatting sqref="D42:CR42">
    <cfRule type="cellIs" dxfId="99" priority="1" operator="equal">
      <formula>0</formula>
    </cfRule>
  </conditionalFormatting>
  <printOptions horizontalCentered="1"/>
  <pageMargins left="0.31496062992125984" right="0.11811023622047245" top="0.74803149606299213" bottom="0.74803149606299213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12"/>
  <sheetViews>
    <sheetView workbookViewId="0">
      <selection activeCell="A2" sqref="A2"/>
    </sheetView>
  </sheetViews>
  <sheetFormatPr defaultRowHeight="16.5"/>
  <cols>
    <col min="1" max="1" width="17.625" style="31" customWidth="1"/>
    <col min="2" max="2" width="17.625" style="220" customWidth="1"/>
    <col min="3" max="3" width="6.375" style="220" customWidth="1"/>
    <col min="4" max="4" width="17.625" style="220" customWidth="1"/>
    <col min="5" max="7" width="7.5" style="220" customWidth="1"/>
    <col min="8" max="8" width="10.875" style="31" customWidth="1"/>
    <col min="9" max="9" width="12" style="220" customWidth="1"/>
    <col min="10" max="11" width="8.625" style="31" customWidth="1"/>
    <col min="12" max="12" width="4.125" style="31" customWidth="1"/>
    <col min="13" max="13" width="14.75" style="220" customWidth="1"/>
    <col min="14" max="17" width="14.25" style="220" customWidth="1"/>
    <col min="18" max="20" width="7.5" style="220" hidden="1" customWidth="1"/>
    <col min="21" max="26" width="14.25" style="220" hidden="1" customWidth="1"/>
    <col min="27" max="27" width="19.375" style="31" customWidth="1"/>
    <col min="28" max="28" width="9" style="30"/>
    <col min="29" max="30" width="12" style="30" customWidth="1"/>
    <col min="31" max="32" width="9" style="30"/>
  </cols>
  <sheetData>
    <row r="1" spans="1:32" ht="38.25">
      <c r="A1" s="458" t="s">
        <v>180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</row>
    <row r="2" spans="1:32" ht="17.25" thickBot="1">
      <c r="B2" s="31"/>
      <c r="C2" s="31"/>
      <c r="D2" s="31"/>
      <c r="E2" s="32"/>
      <c r="F2" s="32"/>
      <c r="G2" s="32"/>
      <c r="I2" s="33"/>
      <c r="J2" s="32"/>
      <c r="K2" s="34"/>
      <c r="M2" s="33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 t="s">
        <v>25</v>
      </c>
    </row>
    <row r="3" spans="1:32" ht="17.25" thickTop="1">
      <c r="A3" s="459" t="s">
        <v>26</v>
      </c>
      <c r="B3" s="461" t="s">
        <v>27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3"/>
      <c r="N3" s="464" t="s">
        <v>28</v>
      </c>
      <c r="O3" s="465"/>
      <c r="P3" s="465"/>
      <c r="Q3" s="466"/>
      <c r="R3" s="37"/>
      <c r="S3" s="37" t="s">
        <v>29</v>
      </c>
      <c r="T3" s="38"/>
      <c r="U3" s="467" t="s">
        <v>30</v>
      </c>
      <c r="V3" s="468"/>
      <c r="W3" s="469"/>
      <c r="X3" s="470" t="s">
        <v>31</v>
      </c>
      <c r="Y3" s="471"/>
      <c r="Z3" s="472"/>
      <c r="AA3" s="473" t="s">
        <v>32</v>
      </c>
      <c r="AB3" s="39"/>
      <c r="AC3" s="453" t="s">
        <v>33</v>
      </c>
      <c r="AD3" s="454"/>
      <c r="AE3" s="454"/>
      <c r="AF3" s="40"/>
    </row>
    <row r="4" spans="1:32" ht="17.25" thickBot="1">
      <c r="A4" s="460"/>
      <c r="B4" s="41" t="s">
        <v>34</v>
      </c>
      <c r="C4" s="42" t="s">
        <v>35</v>
      </c>
      <c r="D4" s="43" t="s">
        <v>36</v>
      </c>
      <c r="E4" s="44" t="s">
        <v>37</v>
      </c>
      <c r="F4" s="45" t="s">
        <v>38</v>
      </c>
      <c r="G4" s="46" t="s">
        <v>39</v>
      </c>
      <c r="H4" s="455" t="s">
        <v>40</v>
      </c>
      <c r="I4" s="456"/>
      <c r="J4" s="456"/>
      <c r="K4" s="456"/>
      <c r="L4" s="456"/>
      <c r="M4" s="457"/>
      <c r="N4" s="47" t="s">
        <v>41</v>
      </c>
      <c r="O4" s="48" t="s">
        <v>42</v>
      </c>
      <c r="P4" s="282" t="s">
        <v>105</v>
      </c>
      <c r="Q4" s="49" t="s">
        <v>43</v>
      </c>
      <c r="R4" s="50" t="s">
        <v>37</v>
      </c>
      <c r="S4" s="45" t="s">
        <v>38</v>
      </c>
      <c r="T4" s="51" t="s">
        <v>39</v>
      </c>
      <c r="U4" s="52" t="s">
        <v>41</v>
      </c>
      <c r="V4" s="48" t="s">
        <v>42</v>
      </c>
      <c r="W4" s="53" t="s">
        <v>43</v>
      </c>
      <c r="X4" s="54" t="s">
        <v>41</v>
      </c>
      <c r="Y4" s="48" t="s">
        <v>42</v>
      </c>
      <c r="Z4" s="55" t="s">
        <v>43</v>
      </c>
      <c r="AA4" s="474"/>
      <c r="AB4" s="39"/>
      <c r="AC4" s="56" t="s">
        <v>41</v>
      </c>
      <c r="AD4" s="57" t="s">
        <v>42</v>
      </c>
      <c r="AE4" s="268" t="s">
        <v>42</v>
      </c>
      <c r="AF4" s="40"/>
    </row>
    <row r="5" spans="1:32" ht="18" thickTop="1" thickBot="1">
      <c r="A5" s="58">
        <f>COUNTA(A6,A33,A36,A47,A58,A69,A80)</f>
        <v>1</v>
      </c>
      <c r="B5" s="59"/>
      <c r="C5" s="60"/>
      <c r="D5" s="61"/>
      <c r="E5" s="62">
        <f>SUM(E6:E180)</f>
        <v>24</v>
      </c>
      <c r="F5" s="63">
        <f>SUM(F6:F180)</f>
        <v>61</v>
      </c>
      <c r="G5" s="64">
        <f>SUM(G6:G180)</f>
        <v>85</v>
      </c>
      <c r="H5" s="65"/>
      <c r="I5" s="66"/>
      <c r="J5" s="66"/>
      <c r="K5" s="66"/>
      <c r="L5" s="67"/>
      <c r="M5" s="68">
        <f>SUM(M6:M180)/2</f>
        <v>22676000</v>
      </c>
      <c r="N5" s="69">
        <f>SUMIF(H:H, N4,M:M)</f>
        <v>13376000</v>
      </c>
      <c r="O5" s="70">
        <f>SUMIF(H:H, O4,M:M)</f>
        <v>9300000</v>
      </c>
      <c r="P5" s="70">
        <f>P6</f>
        <v>0</v>
      </c>
      <c r="Q5" s="71">
        <f>SUM(N5:P5)</f>
        <v>22676000</v>
      </c>
      <c r="R5" s="72">
        <f>SUM(R6:R180)</f>
        <v>0</v>
      </c>
      <c r="S5" s="63">
        <f>SUM(S6:S180)</f>
        <v>0</v>
      </c>
      <c r="T5" s="64">
        <f>SUM(T6:T180)</f>
        <v>0</v>
      </c>
      <c r="U5" s="73">
        <f>SUM(U6:U204)/2</f>
        <v>0</v>
      </c>
      <c r="V5" s="74">
        <f>SUM(V6:V204)/2</f>
        <v>0</v>
      </c>
      <c r="W5" s="75">
        <f>SUM(U5:V5)</f>
        <v>0</v>
      </c>
      <c r="X5" s="76">
        <f>SUM(X6:X204)</f>
        <v>13376000</v>
      </c>
      <c r="Y5" s="70">
        <f>SUM(Y6:Y204)</f>
        <v>9300000</v>
      </c>
      <c r="Z5" s="77">
        <f>SUM(X5:Y5)</f>
        <v>22676000</v>
      </c>
      <c r="AA5" s="78"/>
      <c r="AB5" s="39"/>
      <c r="AC5" s="79">
        <v>38000</v>
      </c>
      <c r="AD5" s="80">
        <v>40000</v>
      </c>
      <c r="AE5" s="80">
        <v>20000</v>
      </c>
      <c r="AF5" s="81"/>
    </row>
    <row r="6" spans="1:32">
      <c r="A6" s="82" t="s">
        <v>102</v>
      </c>
      <c r="B6" s="83"/>
      <c r="C6" s="84">
        <f>MAX(C7:C32)</f>
        <v>6</v>
      </c>
      <c r="D6" s="85"/>
      <c r="E6" s="86"/>
      <c r="F6" s="87"/>
      <c r="G6" s="88"/>
      <c r="H6" s="89"/>
      <c r="I6" s="90"/>
      <c r="J6" s="90"/>
      <c r="K6" s="90"/>
      <c r="L6" s="91"/>
      <c r="M6" s="92">
        <f>SUM(M7:M32)</f>
        <v>22676000</v>
      </c>
      <c r="N6" s="93">
        <f>SUMIF(H7:H32,$N$4,M7:M32)</f>
        <v>13376000</v>
      </c>
      <c r="O6" s="94">
        <f>SUMIF(H7:H32,$O$4,M7:M32)</f>
        <v>9300000</v>
      </c>
      <c r="P6" s="94">
        <f>M19</f>
        <v>0</v>
      </c>
      <c r="Q6" s="95">
        <f>SUM(N6:P6)</f>
        <v>22676000</v>
      </c>
      <c r="R6" s="96"/>
      <c r="S6" s="87"/>
      <c r="T6" s="97"/>
      <c r="U6" s="98">
        <f>SUM(U7:U32)</f>
        <v>0</v>
      </c>
      <c r="V6" s="94">
        <f>SUM(V7:V32)</f>
        <v>0</v>
      </c>
      <c r="W6" s="99">
        <f>SUM(U6:V6)</f>
        <v>0</v>
      </c>
      <c r="X6" s="100">
        <f>N6-U6</f>
        <v>13376000</v>
      </c>
      <c r="Y6" s="94">
        <f>O6-V6</f>
        <v>9300000</v>
      </c>
      <c r="Z6" s="101">
        <f>SUM(X6:Y6)</f>
        <v>22676000</v>
      </c>
      <c r="AA6" s="102"/>
      <c r="AB6" s="39"/>
      <c r="AC6" s="103"/>
      <c r="AD6" s="81"/>
      <c r="AE6" s="81"/>
      <c r="AF6" s="81"/>
    </row>
    <row r="7" spans="1:32">
      <c r="A7" s="104"/>
      <c r="B7" s="105" t="s">
        <v>175</v>
      </c>
      <c r="C7" s="106">
        <v>5</v>
      </c>
      <c r="D7" s="107" t="s">
        <v>103</v>
      </c>
      <c r="E7" s="108">
        <v>4</v>
      </c>
      <c r="F7" s="109">
        <v>9</v>
      </c>
      <c r="G7" s="110">
        <f t="shared" ref="G7:G78" si="0">SUM(E7:F7)</f>
        <v>13</v>
      </c>
      <c r="H7" s="111" t="s">
        <v>46</v>
      </c>
      <c r="I7" s="112">
        <v>38000</v>
      </c>
      <c r="J7" s="113">
        <v>13</v>
      </c>
      <c r="K7" s="114">
        <v>16</v>
      </c>
      <c r="L7" s="115" t="s">
        <v>44</v>
      </c>
      <c r="M7" s="116">
        <f>SUM(I7*J7*K7)</f>
        <v>7904000</v>
      </c>
      <c r="N7" s="117"/>
      <c r="O7" s="118"/>
      <c r="P7" s="284"/>
      <c r="Q7" s="119"/>
      <c r="R7" s="120"/>
      <c r="S7" s="121"/>
      <c r="T7" s="122"/>
      <c r="U7" s="123"/>
      <c r="V7" s="118"/>
      <c r="W7" s="124"/>
      <c r="X7" s="125"/>
      <c r="Y7" s="118"/>
      <c r="Z7" s="126"/>
      <c r="AA7" s="127"/>
      <c r="AB7" s="39"/>
      <c r="AC7" s="128"/>
    </row>
    <row r="8" spans="1:32">
      <c r="A8" s="104"/>
      <c r="B8" s="105"/>
      <c r="C8" s="106"/>
      <c r="D8" s="107"/>
      <c r="E8" s="108"/>
      <c r="F8" s="109"/>
      <c r="G8" s="110">
        <f t="shared" si="0"/>
        <v>0</v>
      </c>
      <c r="H8" s="111" t="s">
        <v>47</v>
      </c>
      <c r="I8" s="112">
        <v>20000</v>
      </c>
      <c r="J8" s="113">
        <v>13</v>
      </c>
      <c r="K8" s="114">
        <v>15</v>
      </c>
      <c r="L8" s="115" t="s">
        <v>44</v>
      </c>
      <c r="M8" s="116">
        <f t="shared" ref="M8:M79" si="1">SUM(I8*J8*K8)</f>
        <v>3900000</v>
      </c>
      <c r="N8" s="117"/>
      <c r="O8" s="118"/>
      <c r="P8" s="284"/>
      <c r="Q8" s="119"/>
      <c r="R8" s="120"/>
      <c r="S8" s="121"/>
      <c r="T8" s="122"/>
      <c r="U8" s="123"/>
      <c r="V8" s="118"/>
      <c r="W8" s="124"/>
      <c r="X8" s="125"/>
      <c r="Y8" s="118"/>
      <c r="Z8" s="126"/>
      <c r="AA8" s="127"/>
      <c r="AB8" s="39"/>
      <c r="AC8" s="128"/>
    </row>
    <row r="9" spans="1:32">
      <c r="A9" s="104"/>
      <c r="B9" s="105" t="s">
        <v>175</v>
      </c>
      <c r="C9" s="106">
        <v>5</v>
      </c>
      <c r="D9" s="107" t="s">
        <v>107</v>
      </c>
      <c r="E9" s="108">
        <v>2</v>
      </c>
      <c r="F9" s="109">
        <v>6</v>
      </c>
      <c r="G9" s="110">
        <f t="shared" si="0"/>
        <v>8</v>
      </c>
      <c r="H9" s="111" t="s">
        <v>46</v>
      </c>
      <c r="I9" s="112">
        <v>38000</v>
      </c>
      <c r="J9" s="113">
        <v>9</v>
      </c>
      <c r="K9" s="114">
        <v>16</v>
      </c>
      <c r="L9" s="115" t="s">
        <v>44</v>
      </c>
      <c r="M9" s="116">
        <f>SUM(I9*J9*K9)</f>
        <v>5472000</v>
      </c>
      <c r="N9" s="117"/>
      <c r="O9" s="118"/>
      <c r="P9" s="284"/>
      <c r="Q9" s="119"/>
      <c r="R9" s="120"/>
      <c r="S9" s="121"/>
      <c r="T9" s="122"/>
      <c r="U9" s="123"/>
      <c r="V9" s="118"/>
      <c r="W9" s="124"/>
      <c r="X9" s="125"/>
      <c r="Y9" s="118"/>
      <c r="Z9" s="126"/>
      <c r="AA9" s="127"/>
    </row>
    <row r="10" spans="1:32">
      <c r="A10" s="104"/>
      <c r="B10" s="105"/>
      <c r="C10" s="106"/>
      <c r="D10" s="107"/>
      <c r="E10" s="108"/>
      <c r="F10" s="109"/>
      <c r="G10" s="110">
        <f t="shared" si="0"/>
        <v>0</v>
      </c>
      <c r="H10" s="111" t="s">
        <v>47</v>
      </c>
      <c r="I10" s="112">
        <v>40000</v>
      </c>
      <c r="J10" s="113">
        <v>9</v>
      </c>
      <c r="K10" s="114">
        <v>15</v>
      </c>
      <c r="L10" s="115" t="s">
        <v>44</v>
      </c>
      <c r="M10" s="116">
        <f t="shared" ref="M10" si="2">SUM(I10*J10*K10)</f>
        <v>5400000</v>
      </c>
      <c r="N10" s="117"/>
      <c r="O10" s="118"/>
      <c r="P10" s="284"/>
      <c r="Q10" s="119"/>
      <c r="R10" s="120"/>
      <c r="S10" s="121"/>
      <c r="T10" s="122"/>
      <c r="U10" s="123"/>
      <c r="V10" s="118"/>
      <c r="W10" s="124"/>
      <c r="X10" s="125"/>
      <c r="Y10" s="118"/>
      <c r="Z10" s="126"/>
      <c r="AA10" s="127"/>
    </row>
    <row r="11" spans="1:32">
      <c r="A11" s="104"/>
      <c r="B11" s="105" t="s">
        <v>177</v>
      </c>
      <c r="C11" s="106">
        <v>2</v>
      </c>
      <c r="D11" s="107" t="s">
        <v>103</v>
      </c>
      <c r="E11" s="108">
        <v>4</v>
      </c>
      <c r="F11" s="109">
        <v>9</v>
      </c>
      <c r="G11" s="110">
        <f t="shared" ref="G11:G13" si="3">SUM(E11:F11)</f>
        <v>13</v>
      </c>
      <c r="H11" s="111"/>
      <c r="I11" s="112"/>
      <c r="J11" s="113"/>
      <c r="K11" s="114"/>
      <c r="L11" s="115"/>
      <c r="M11" s="116"/>
      <c r="N11" s="117"/>
      <c r="O11" s="118"/>
      <c r="P11" s="284"/>
      <c r="Q11" s="119"/>
      <c r="R11" s="120"/>
      <c r="S11" s="121"/>
      <c r="T11" s="122"/>
      <c r="U11" s="123"/>
      <c r="V11" s="118"/>
      <c r="W11" s="124"/>
      <c r="X11" s="125"/>
      <c r="Y11" s="118"/>
      <c r="Z11" s="126"/>
      <c r="AA11" s="127"/>
    </row>
    <row r="12" spans="1:32">
      <c r="A12" s="104"/>
      <c r="B12" s="105"/>
      <c r="C12" s="106"/>
      <c r="D12" s="107"/>
      <c r="E12" s="108"/>
      <c r="F12" s="109"/>
      <c r="G12" s="110">
        <f t="shared" si="3"/>
        <v>0</v>
      </c>
      <c r="H12" s="111"/>
      <c r="I12" s="112"/>
      <c r="J12" s="113"/>
      <c r="K12" s="114"/>
      <c r="L12" s="115"/>
      <c r="M12" s="116"/>
      <c r="N12" s="117"/>
      <c r="O12" s="118"/>
      <c r="P12" s="284"/>
      <c r="Q12" s="119"/>
      <c r="R12" s="120"/>
      <c r="S12" s="121"/>
      <c r="T12" s="122"/>
      <c r="U12" s="123"/>
      <c r="V12" s="118"/>
      <c r="W12" s="124"/>
      <c r="X12" s="125"/>
      <c r="Y12" s="118"/>
      <c r="Z12" s="126"/>
      <c r="AA12" s="127"/>
    </row>
    <row r="13" spans="1:32">
      <c r="A13" s="104"/>
      <c r="B13" s="105" t="s">
        <v>177</v>
      </c>
      <c r="C13" s="106">
        <v>6</v>
      </c>
      <c r="D13" s="107" t="s">
        <v>107</v>
      </c>
      <c r="E13" s="108">
        <v>2</v>
      </c>
      <c r="F13" s="109">
        <v>6</v>
      </c>
      <c r="G13" s="110">
        <f t="shared" si="3"/>
        <v>8</v>
      </c>
      <c r="H13" s="111"/>
      <c r="I13" s="112"/>
      <c r="J13" s="113"/>
      <c r="K13" s="114"/>
      <c r="L13" s="115"/>
      <c r="M13" s="116"/>
      <c r="N13" s="117"/>
      <c r="O13" s="118"/>
      <c r="P13" s="284"/>
      <c r="Q13" s="119"/>
      <c r="R13" s="120"/>
      <c r="S13" s="121"/>
      <c r="T13" s="122"/>
      <c r="U13" s="123"/>
      <c r="V13" s="118"/>
      <c r="W13" s="124"/>
      <c r="X13" s="125"/>
      <c r="Y13" s="118"/>
      <c r="Z13" s="126"/>
      <c r="AA13" s="127"/>
    </row>
    <row r="14" spans="1:32">
      <c r="A14" s="104"/>
      <c r="B14" s="105"/>
      <c r="C14" s="106"/>
      <c r="D14" s="107"/>
      <c r="E14" s="108"/>
      <c r="F14" s="109"/>
      <c r="G14" s="110">
        <f t="shared" si="0"/>
        <v>0</v>
      </c>
      <c r="H14" s="111"/>
      <c r="I14" s="112"/>
      <c r="J14" s="113"/>
      <c r="K14" s="114"/>
      <c r="L14" s="115"/>
      <c r="M14" s="116"/>
      <c r="N14" s="117"/>
      <c r="O14" s="118"/>
      <c r="P14" s="284"/>
      <c r="Q14" s="119"/>
      <c r="R14" s="120"/>
      <c r="S14" s="121"/>
      <c r="T14" s="122"/>
      <c r="U14" s="123"/>
      <c r="V14" s="118"/>
      <c r="W14" s="124"/>
      <c r="X14" s="125"/>
      <c r="Y14" s="118"/>
      <c r="Z14" s="126"/>
      <c r="AA14" s="127"/>
    </row>
    <row r="15" spans="1:32">
      <c r="A15" s="104"/>
      <c r="B15" s="105" t="s">
        <v>178</v>
      </c>
      <c r="C15" s="106">
        <v>6</v>
      </c>
      <c r="D15" s="107" t="s">
        <v>103</v>
      </c>
      <c r="E15" s="108">
        <v>4</v>
      </c>
      <c r="F15" s="109">
        <v>9</v>
      </c>
      <c r="G15" s="110">
        <f t="shared" ref="G15:G17" si="4">SUM(E15:F15)</f>
        <v>13</v>
      </c>
      <c r="H15" s="111"/>
      <c r="I15" s="112"/>
      <c r="J15" s="113"/>
      <c r="K15" s="114"/>
      <c r="L15" s="115"/>
      <c r="M15" s="116"/>
      <c r="N15" s="117"/>
      <c r="O15" s="118"/>
      <c r="P15" s="284"/>
      <c r="Q15" s="119"/>
      <c r="R15" s="120"/>
      <c r="S15" s="121"/>
      <c r="T15" s="122"/>
      <c r="U15" s="123"/>
      <c r="V15" s="118"/>
      <c r="W15" s="124"/>
      <c r="X15" s="125"/>
      <c r="Y15" s="118"/>
      <c r="Z15" s="126"/>
      <c r="AA15" s="127"/>
    </row>
    <row r="16" spans="1:32">
      <c r="A16" s="104"/>
      <c r="B16" s="105"/>
      <c r="C16" s="106"/>
      <c r="D16" s="107"/>
      <c r="E16" s="108"/>
      <c r="F16" s="109"/>
      <c r="G16" s="110">
        <f t="shared" si="4"/>
        <v>0</v>
      </c>
      <c r="H16" s="111"/>
      <c r="I16" s="112"/>
      <c r="J16" s="113"/>
      <c r="K16" s="114"/>
      <c r="L16" s="115"/>
      <c r="M16" s="116"/>
      <c r="N16" s="117"/>
      <c r="O16" s="118"/>
      <c r="P16" s="284"/>
      <c r="Q16" s="119"/>
      <c r="R16" s="120"/>
      <c r="S16" s="121"/>
      <c r="T16" s="122"/>
      <c r="U16" s="123"/>
      <c r="V16" s="118"/>
      <c r="W16" s="124"/>
      <c r="X16" s="125"/>
      <c r="Y16" s="118"/>
      <c r="Z16" s="126"/>
      <c r="AA16" s="127"/>
    </row>
    <row r="17" spans="1:27">
      <c r="A17" s="104"/>
      <c r="B17" s="105" t="s">
        <v>178</v>
      </c>
      <c r="C17" s="106">
        <v>6</v>
      </c>
      <c r="D17" s="107" t="s">
        <v>107</v>
      </c>
      <c r="E17" s="108">
        <v>2</v>
      </c>
      <c r="F17" s="109">
        <v>6</v>
      </c>
      <c r="G17" s="110">
        <f t="shared" si="4"/>
        <v>8</v>
      </c>
      <c r="H17" s="111"/>
      <c r="I17" s="112"/>
      <c r="J17" s="113"/>
      <c r="K17" s="114"/>
      <c r="L17" s="115"/>
      <c r="M17" s="116"/>
      <c r="N17" s="117"/>
      <c r="O17" s="118"/>
      <c r="P17" s="284"/>
      <c r="Q17" s="119"/>
      <c r="R17" s="120"/>
      <c r="S17" s="121"/>
      <c r="T17" s="122"/>
      <c r="U17" s="123"/>
      <c r="V17" s="118"/>
      <c r="W17" s="124"/>
      <c r="X17" s="125"/>
      <c r="Y17" s="118"/>
      <c r="Z17" s="126"/>
      <c r="AA17" s="127"/>
    </row>
    <row r="18" spans="1:27">
      <c r="A18" s="104"/>
      <c r="B18" s="105"/>
      <c r="C18" s="106"/>
      <c r="D18" s="107"/>
      <c r="E18" s="108"/>
      <c r="F18" s="109"/>
      <c r="G18" s="110"/>
      <c r="H18" s="111"/>
      <c r="I18" s="112"/>
      <c r="J18" s="113"/>
      <c r="K18" s="114"/>
      <c r="L18" s="115"/>
      <c r="M18" s="116"/>
      <c r="N18" s="117"/>
      <c r="O18" s="118"/>
      <c r="P18" s="284"/>
      <c r="Q18" s="119"/>
      <c r="R18" s="120"/>
      <c r="S18" s="121"/>
      <c r="T18" s="122"/>
      <c r="U18" s="123"/>
      <c r="V18" s="118"/>
      <c r="W18" s="124"/>
      <c r="X18" s="125"/>
      <c r="Y18" s="118"/>
      <c r="Z18" s="126"/>
      <c r="AA18" s="127"/>
    </row>
    <row r="19" spans="1:27">
      <c r="A19" s="104"/>
      <c r="B19" s="105" t="s">
        <v>179</v>
      </c>
      <c r="C19" s="106">
        <v>6</v>
      </c>
      <c r="D19" s="107" t="s">
        <v>176</v>
      </c>
      <c r="E19" s="108">
        <v>6</v>
      </c>
      <c r="F19" s="109">
        <v>16</v>
      </c>
      <c r="G19" s="110">
        <f t="shared" si="0"/>
        <v>22</v>
      </c>
      <c r="H19" s="111"/>
      <c r="I19" s="112"/>
      <c r="J19" s="113"/>
      <c r="K19" s="114"/>
      <c r="L19" s="115"/>
      <c r="M19" s="116"/>
      <c r="N19" s="117"/>
      <c r="O19" s="118"/>
      <c r="P19" s="284"/>
      <c r="Q19" s="119"/>
      <c r="R19" s="120"/>
      <c r="S19" s="121"/>
      <c r="T19" s="122"/>
      <c r="U19" s="123"/>
      <c r="V19" s="118"/>
      <c r="W19" s="124"/>
      <c r="X19" s="125"/>
      <c r="Y19" s="118"/>
      <c r="Z19" s="126"/>
      <c r="AA19" s="127"/>
    </row>
    <row r="20" spans="1:27">
      <c r="A20" s="104"/>
      <c r="B20" s="105"/>
      <c r="C20" s="106"/>
      <c r="D20" s="107"/>
      <c r="E20" s="108"/>
      <c r="F20" s="109"/>
      <c r="G20" s="110"/>
      <c r="H20" s="111"/>
      <c r="I20" s="112"/>
      <c r="J20" s="113"/>
      <c r="K20" s="114"/>
      <c r="L20" s="115"/>
      <c r="M20" s="116"/>
      <c r="N20" s="117"/>
      <c r="O20" s="118"/>
      <c r="P20" s="284"/>
      <c r="Q20" s="119"/>
      <c r="R20" s="120"/>
      <c r="S20" s="121"/>
      <c r="T20" s="122"/>
      <c r="U20" s="123"/>
      <c r="V20" s="118"/>
      <c r="W20" s="124"/>
      <c r="X20" s="125"/>
      <c r="Y20" s="118"/>
      <c r="Z20" s="126"/>
      <c r="AA20" s="127"/>
    </row>
    <row r="21" spans="1:27">
      <c r="A21" s="104"/>
      <c r="B21" s="105"/>
      <c r="C21" s="106"/>
      <c r="D21" s="107"/>
      <c r="E21" s="108"/>
      <c r="F21" s="109"/>
      <c r="G21" s="110"/>
      <c r="H21" s="111"/>
      <c r="I21" s="112"/>
      <c r="J21" s="113"/>
      <c r="K21" s="114"/>
      <c r="L21" s="115"/>
      <c r="M21" s="116"/>
      <c r="N21" s="117"/>
      <c r="O21" s="118"/>
      <c r="P21" s="284"/>
      <c r="Q21" s="119"/>
      <c r="R21" s="120"/>
      <c r="S21" s="121"/>
      <c r="T21" s="122"/>
      <c r="U21" s="123"/>
      <c r="V21" s="118"/>
      <c r="W21" s="124"/>
      <c r="X21" s="125"/>
      <c r="Y21" s="118"/>
      <c r="Z21" s="126"/>
      <c r="AA21" s="127"/>
    </row>
    <row r="22" spans="1:27">
      <c r="A22" s="104"/>
      <c r="B22" s="105"/>
      <c r="C22" s="106"/>
      <c r="D22" s="107"/>
      <c r="E22" s="108"/>
      <c r="F22" s="109"/>
      <c r="G22" s="110"/>
      <c r="H22" s="111"/>
      <c r="I22" s="112"/>
      <c r="J22" s="113"/>
      <c r="K22" s="114"/>
      <c r="L22" s="115"/>
      <c r="M22" s="116"/>
      <c r="N22" s="117"/>
      <c r="O22" s="118"/>
      <c r="P22" s="284"/>
      <c r="Q22" s="119"/>
      <c r="R22" s="120"/>
      <c r="S22" s="121"/>
      <c r="T22" s="122"/>
      <c r="U22" s="123"/>
      <c r="V22" s="118"/>
      <c r="W22" s="124"/>
      <c r="X22" s="125"/>
      <c r="Y22" s="118"/>
      <c r="Z22" s="126"/>
      <c r="AA22" s="127"/>
    </row>
    <row r="23" spans="1:27">
      <c r="A23" s="104"/>
      <c r="B23" s="105"/>
      <c r="C23" s="106"/>
      <c r="D23" s="107"/>
      <c r="E23" s="108"/>
      <c r="F23" s="109"/>
      <c r="G23" s="110"/>
      <c r="H23" s="111"/>
      <c r="I23" s="112"/>
      <c r="J23" s="113"/>
      <c r="K23" s="114"/>
      <c r="L23" s="115"/>
      <c r="M23" s="116"/>
      <c r="N23" s="117"/>
      <c r="O23" s="118"/>
      <c r="P23" s="284"/>
      <c r="Q23" s="119"/>
      <c r="R23" s="120"/>
      <c r="S23" s="121"/>
      <c r="T23" s="122"/>
      <c r="U23" s="123"/>
      <c r="V23" s="118"/>
      <c r="W23" s="124"/>
      <c r="X23" s="125"/>
      <c r="Y23" s="118"/>
      <c r="Z23" s="126"/>
      <c r="AA23" s="127"/>
    </row>
    <row r="24" spans="1:27">
      <c r="A24" s="104"/>
      <c r="B24" s="105"/>
      <c r="C24" s="106"/>
      <c r="D24" s="107"/>
      <c r="E24" s="108"/>
      <c r="F24" s="109"/>
      <c r="G24" s="110">
        <f t="shared" ref="G24" si="5">SUM(E24:F24)</f>
        <v>0</v>
      </c>
      <c r="H24" s="111"/>
      <c r="I24" s="112"/>
      <c r="J24" s="113"/>
      <c r="K24" s="114"/>
      <c r="L24" s="115"/>
      <c r="M24" s="116"/>
      <c r="N24" s="117"/>
      <c r="O24" s="118"/>
      <c r="P24" s="284"/>
      <c r="Q24" s="119"/>
      <c r="R24" s="120"/>
      <c r="S24" s="121"/>
      <c r="T24" s="122"/>
      <c r="U24" s="123"/>
      <c r="V24" s="118"/>
      <c r="W24" s="124"/>
      <c r="X24" s="125"/>
      <c r="Y24" s="118"/>
      <c r="Z24" s="126"/>
      <c r="AA24" s="127"/>
    </row>
    <row r="25" spans="1:27">
      <c r="A25" s="104"/>
      <c r="B25" s="105"/>
      <c r="C25" s="106"/>
      <c r="D25" s="107"/>
      <c r="E25" s="108"/>
      <c r="F25" s="109"/>
      <c r="G25" s="110"/>
      <c r="H25" s="111"/>
      <c r="I25" s="112"/>
      <c r="J25" s="113"/>
      <c r="K25" s="114"/>
      <c r="L25" s="115"/>
      <c r="M25" s="116"/>
      <c r="N25" s="117"/>
      <c r="O25" s="118"/>
      <c r="P25" s="284"/>
      <c r="Q25" s="119"/>
      <c r="R25" s="120"/>
      <c r="S25" s="121"/>
      <c r="T25" s="122"/>
      <c r="U25" s="123"/>
      <c r="V25" s="118"/>
      <c r="W25" s="124"/>
      <c r="X25" s="125"/>
      <c r="Y25" s="118"/>
      <c r="Z25" s="126"/>
      <c r="AA25" s="127"/>
    </row>
    <row r="26" spans="1:27">
      <c r="A26" s="104"/>
      <c r="B26" s="105"/>
      <c r="C26" s="106"/>
      <c r="D26" s="107"/>
      <c r="E26" s="108"/>
      <c r="F26" s="109"/>
      <c r="G26" s="110"/>
      <c r="H26" s="111"/>
      <c r="I26" s="112"/>
      <c r="J26" s="113"/>
      <c r="K26" s="114"/>
      <c r="L26" s="115"/>
      <c r="M26" s="116"/>
      <c r="N26" s="117"/>
      <c r="O26" s="118"/>
      <c r="P26" s="284"/>
      <c r="Q26" s="119"/>
      <c r="R26" s="120"/>
      <c r="S26" s="121"/>
      <c r="T26" s="122"/>
      <c r="U26" s="123"/>
      <c r="V26" s="118"/>
      <c r="W26" s="124"/>
      <c r="X26" s="125"/>
      <c r="Y26" s="118"/>
      <c r="Z26" s="126"/>
      <c r="AA26" s="127"/>
    </row>
    <row r="27" spans="1:27">
      <c r="A27" s="104"/>
      <c r="B27" s="105"/>
      <c r="C27" s="106"/>
      <c r="D27" s="107"/>
      <c r="E27" s="108"/>
      <c r="F27" s="109"/>
      <c r="G27" s="110"/>
      <c r="H27" s="111"/>
      <c r="I27" s="112"/>
      <c r="J27" s="113"/>
      <c r="K27" s="114"/>
      <c r="L27" s="115"/>
      <c r="M27" s="116"/>
      <c r="N27" s="117"/>
      <c r="O27" s="118"/>
      <c r="P27" s="284"/>
      <c r="Q27" s="119"/>
      <c r="R27" s="120"/>
      <c r="S27" s="121"/>
      <c r="T27" s="122"/>
      <c r="U27" s="123"/>
      <c r="V27" s="118"/>
      <c r="W27" s="124"/>
      <c r="X27" s="125"/>
      <c r="Y27" s="118"/>
      <c r="Z27" s="126"/>
      <c r="AA27" s="127"/>
    </row>
    <row r="28" spans="1:27">
      <c r="A28" s="104"/>
      <c r="B28" s="105"/>
      <c r="C28" s="106"/>
      <c r="D28" s="107"/>
      <c r="E28" s="108"/>
      <c r="F28" s="109"/>
      <c r="G28" s="110"/>
      <c r="H28" s="111"/>
      <c r="I28" s="112"/>
      <c r="J28" s="113"/>
      <c r="K28" s="114"/>
      <c r="L28" s="115"/>
      <c r="M28" s="116"/>
      <c r="N28" s="117"/>
      <c r="O28" s="118"/>
      <c r="P28" s="284"/>
      <c r="Q28" s="119"/>
      <c r="R28" s="120"/>
      <c r="S28" s="121"/>
      <c r="T28" s="122"/>
      <c r="U28" s="123"/>
      <c r="V28" s="118"/>
      <c r="W28" s="124"/>
      <c r="X28" s="125"/>
      <c r="Y28" s="118"/>
      <c r="Z28" s="126"/>
      <c r="AA28" s="127"/>
    </row>
    <row r="29" spans="1:27">
      <c r="A29" s="104"/>
      <c r="B29" s="105"/>
      <c r="C29" s="106"/>
      <c r="D29" s="107"/>
      <c r="E29" s="108"/>
      <c r="F29" s="109"/>
      <c r="G29" s="110"/>
      <c r="H29" s="111"/>
      <c r="I29" s="112"/>
      <c r="J29" s="113"/>
      <c r="K29" s="114"/>
      <c r="L29" s="115"/>
      <c r="M29" s="116"/>
      <c r="N29" s="117"/>
      <c r="O29" s="118"/>
      <c r="P29" s="284"/>
      <c r="Q29" s="119"/>
      <c r="R29" s="120"/>
      <c r="S29" s="121"/>
      <c r="T29" s="122"/>
      <c r="U29" s="123"/>
      <c r="V29" s="118"/>
      <c r="W29" s="124"/>
      <c r="X29" s="125"/>
      <c r="Y29" s="118"/>
      <c r="Z29" s="126"/>
      <c r="AA29" s="127"/>
    </row>
    <row r="30" spans="1:27">
      <c r="A30" s="104"/>
      <c r="B30" s="105"/>
      <c r="C30" s="106"/>
      <c r="D30" s="107"/>
      <c r="E30" s="108"/>
      <c r="F30" s="109"/>
      <c r="G30" s="110"/>
      <c r="H30" s="111"/>
      <c r="I30" s="112"/>
      <c r="J30" s="113"/>
      <c r="K30" s="114"/>
      <c r="L30" s="115"/>
      <c r="M30" s="116"/>
      <c r="N30" s="117"/>
      <c r="O30" s="118"/>
      <c r="P30" s="284"/>
      <c r="Q30" s="119"/>
      <c r="R30" s="120"/>
      <c r="S30" s="121"/>
      <c r="T30" s="122"/>
      <c r="U30" s="123"/>
      <c r="V30" s="118"/>
      <c r="W30" s="124"/>
      <c r="X30" s="125"/>
      <c r="Y30" s="118"/>
      <c r="Z30" s="126"/>
      <c r="AA30" s="127"/>
    </row>
    <row r="31" spans="1:27">
      <c r="A31" s="104"/>
      <c r="B31" s="105"/>
      <c r="C31" s="106"/>
      <c r="D31" s="107"/>
      <c r="E31" s="108"/>
      <c r="F31" s="109"/>
      <c r="G31" s="110"/>
      <c r="H31" s="111"/>
      <c r="I31" s="112"/>
      <c r="J31" s="113"/>
      <c r="K31" s="114"/>
      <c r="L31" s="115"/>
      <c r="M31" s="116"/>
      <c r="N31" s="117"/>
      <c r="O31" s="118"/>
      <c r="P31" s="284"/>
      <c r="Q31" s="119"/>
      <c r="R31" s="120"/>
      <c r="S31" s="121"/>
      <c r="T31" s="122"/>
      <c r="U31" s="123"/>
      <c r="V31" s="118"/>
      <c r="W31" s="124"/>
      <c r="X31" s="125"/>
      <c r="Y31" s="118"/>
      <c r="Z31" s="126"/>
      <c r="AA31" s="127"/>
    </row>
    <row r="32" spans="1:27" ht="17.25" thickBot="1">
      <c r="A32" s="104"/>
      <c r="B32" s="105"/>
      <c r="C32" s="106"/>
      <c r="D32" s="107"/>
      <c r="E32" s="108"/>
      <c r="F32" s="109"/>
      <c r="G32" s="110">
        <f t="shared" si="0"/>
        <v>0</v>
      </c>
      <c r="H32" s="111"/>
      <c r="I32" s="112"/>
      <c r="J32" s="113"/>
      <c r="K32" s="114"/>
      <c r="L32" s="115"/>
      <c r="M32" s="116"/>
      <c r="N32" s="117"/>
      <c r="O32" s="118"/>
      <c r="P32" s="284"/>
      <c r="Q32" s="119"/>
      <c r="R32" s="120"/>
      <c r="S32" s="121"/>
      <c r="T32" s="122"/>
      <c r="U32" s="123"/>
      <c r="V32" s="118"/>
      <c r="W32" s="124"/>
      <c r="X32" s="125"/>
      <c r="Y32" s="118"/>
      <c r="Z32" s="126"/>
      <c r="AA32" s="127"/>
    </row>
    <row r="33" spans="1:27">
      <c r="A33" s="82"/>
      <c r="B33" s="83"/>
      <c r="C33" s="84"/>
      <c r="D33" s="85"/>
      <c r="E33" s="86"/>
      <c r="F33" s="87"/>
      <c r="G33" s="88"/>
      <c r="H33" s="89"/>
      <c r="I33" s="90"/>
      <c r="J33" s="90"/>
      <c r="K33" s="90"/>
      <c r="L33" s="91"/>
      <c r="M33" s="92"/>
      <c r="N33" s="93"/>
      <c r="O33" s="94"/>
      <c r="P33" s="283"/>
      <c r="Q33" s="95"/>
      <c r="R33" s="96"/>
      <c r="S33" s="87"/>
      <c r="T33" s="97"/>
      <c r="U33" s="98"/>
      <c r="V33" s="94"/>
      <c r="W33" s="99"/>
      <c r="X33" s="100"/>
      <c r="Y33" s="94"/>
      <c r="Z33" s="101"/>
      <c r="AA33" s="102"/>
    </row>
    <row r="34" spans="1:27">
      <c r="A34" s="132"/>
      <c r="B34" s="105"/>
      <c r="C34" s="106"/>
      <c r="D34" s="107"/>
      <c r="E34" s="108"/>
      <c r="F34" s="109"/>
      <c r="G34" s="110"/>
      <c r="H34" s="111"/>
      <c r="I34" s="112"/>
      <c r="J34" s="113"/>
      <c r="K34" s="114"/>
      <c r="L34" s="115"/>
      <c r="M34" s="116"/>
      <c r="N34" s="117"/>
      <c r="O34" s="118"/>
      <c r="P34" s="284"/>
      <c r="Q34" s="119"/>
      <c r="R34" s="120"/>
      <c r="S34" s="121"/>
      <c r="T34" s="122"/>
      <c r="U34" s="123"/>
      <c r="V34" s="118"/>
      <c r="W34" s="124"/>
      <c r="X34" s="125"/>
      <c r="Y34" s="118"/>
      <c r="Z34" s="126"/>
      <c r="AA34" s="127"/>
    </row>
    <row r="35" spans="1:27" ht="17.25" thickBot="1">
      <c r="A35" s="132"/>
      <c r="B35" s="105"/>
      <c r="C35" s="106"/>
      <c r="D35" s="107"/>
      <c r="E35" s="108"/>
      <c r="F35" s="109"/>
      <c r="G35" s="110"/>
      <c r="H35" s="111"/>
      <c r="I35" s="112"/>
      <c r="J35" s="113"/>
      <c r="K35" s="114"/>
      <c r="L35" s="115"/>
      <c r="M35" s="116"/>
      <c r="N35" s="117"/>
      <c r="O35" s="118"/>
      <c r="P35" s="284"/>
      <c r="Q35" s="119"/>
      <c r="R35" s="120"/>
      <c r="S35" s="121"/>
      <c r="T35" s="122"/>
      <c r="U35" s="123"/>
      <c r="V35" s="118"/>
      <c r="W35" s="124"/>
      <c r="X35" s="125"/>
      <c r="Y35" s="118"/>
      <c r="Z35" s="126"/>
      <c r="AA35" s="127"/>
    </row>
    <row r="36" spans="1:27">
      <c r="A36" s="134"/>
      <c r="B36" s="83"/>
      <c r="C36" s="84"/>
      <c r="D36" s="85"/>
      <c r="E36" s="86"/>
      <c r="F36" s="87"/>
      <c r="G36" s="88"/>
      <c r="H36" s="89"/>
      <c r="I36" s="90"/>
      <c r="J36" s="90"/>
      <c r="K36" s="90"/>
      <c r="L36" s="91"/>
      <c r="M36" s="92"/>
      <c r="N36" s="93"/>
      <c r="O36" s="94"/>
      <c r="P36" s="283"/>
      <c r="Q36" s="95"/>
      <c r="R36" s="96"/>
      <c r="S36" s="87"/>
      <c r="T36" s="97"/>
      <c r="U36" s="98"/>
      <c r="V36" s="94"/>
      <c r="W36" s="99"/>
      <c r="X36" s="100"/>
      <c r="Y36" s="94"/>
      <c r="Z36" s="101"/>
      <c r="AA36" s="102"/>
    </row>
    <row r="37" spans="1:27">
      <c r="A37" s="135"/>
      <c r="B37" s="136"/>
      <c r="C37" s="106"/>
      <c r="D37" s="137"/>
      <c r="E37" s="108"/>
      <c r="F37" s="109"/>
      <c r="G37" s="110"/>
      <c r="H37" s="111"/>
      <c r="I37" s="112"/>
      <c r="J37" s="113"/>
      <c r="K37" s="114"/>
      <c r="L37" s="115"/>
      <c r="M37" s="116"/>
      <c r="N37" s="138"/>
      <c r="O37" s="139"/>
      <c r="P37" s="285"/>
      <c r="Q37" s="140"/>
      <c r="R37" s="120"/>
      <c r="S37" s="121"/>
      <c r="T37" s="122"/>
      <c r="U37" s="141"/>
      <c r="V37" s="139"/>
      <c r="W37" s="142"/>
      <c r="X37" s="143"/>
      <c r="Y37" s="139"/>
      <c r="Z37" s="144"/>
      <c r="AA37" s="127"/>
    </row>
    <row r="38" spans="1:27">
      <c r="A38" s="135"/>
      <c r="B38" s="136"/>
      <c r="C38" s="106"/>
      <c r="D38" s="137"/>
      <c r="E38" s="108"/>
      <c r="F38" s="109"/>
      <c r="G38" s="110"/>
      <c r="H38" s="269"/>
      <c r="I38" s="112"/>
      <c r="J38" s="113"/>
      <c r="K38" s="114"/>
      <c r="L38" s="115"/>
      <c r="M38" s="116"/>
      <c r="N38" s="117"/>
      <c r="O38" s="118"/>
      <c r="P38" s="284"/>
      <c r="Q38" s="119"/>
      <c r="R38" s="120"/>
      <c r="S38" s="121"/>
      <c r="T38" s="122"/>
      <c r="U38" s="123"/>
      <c r="V38" s="118"/>
      <c r="W38" s="124"/>
      <c r="X38" s="125"/>
      <c r="Y38" s="118"/>
      <c r="Z38" s="126"/>
      <c r="AA38" s="127"/>
    </row>
    <row r="39" spans="1:27">
      <c r="A39" s="135"/>
      <c r="B39" s="136"/>
      <c r="C39" s="106"/>
      <c r="D39" s="137"/>
      <c r="E39" s="108"/>
      <c r="F39" s="109"/>
      <c r="G39" s="110"/>
      <c r="H39" s="111"/>
      <c r="I39" s="112"/>
      <c r="J39" s="113"/>
      <c r="K39" s="114"/>
      <c r="L39" s="115"/>
      <c r="M39" s="116"/>
      <c r="N39" s="117"/>
      <c r="O39" s="118"/>
      <c r="P39" s="284"/>
      <c r="Q39" s="119"/>
      <c r="R39" s="120"/>
      <c r="S39" s="121"/>
      <c r="T39" s="122"/>
      <c r="U39" s="123"/>
      <c r="V39" s="118"/>
      <c r="W39" s="124"/>
      <c r="X39" s="125"/>
      <c r="Y39" s="118"/>
      <c r="Z39" s="126"/>
      <c r="AA39" s="127"/>
    </row>
    <row r="40" spans="1:27">
      <c r="A40" s="135"/>
      <c r="B40" s="136"/>
      <c r="C40" s="106"/>
      <c r="D40" s="137"/>
      <c r="E40" s="108"/>
      <c r="F40" s="109"/>
      <c r="G40" s="110"/>
      <c r="H40" s="269"/>
      <c r="I40" s="112"/>
      <c r="J40" s="113"/>
      <c r="K40" s="114"/>
      <c r="L40" s="115"/>
      <c r="M40" s="116"/>
      <c r="N40" s="117"/>
      <c r="O40" s="118"/>
      <c r="P40" s="284"/>
      <c r="Q40" s="119"/>
      <c r="R40" s="120"/>
      <c r="S40" s="121"/>
      <c r="T40" s="122"/>
      <c r="U40" s="123"/>
      <c r="V40" s="118"/>
      <c r="W40" s="124"/>
      <c r="X40" s="125"/>
      <c r="Y40" s="118"/>
      <c r="Z40" s="126"/>
      <c r="AA40" s="127"/>
    </row>
    <row r="41" spans="1:27">
      <c r="A41" s="135"/>
      <c r="B41" s="136"/>
      <c r="C41" s="106"/>
      <c r="D41" s="137"/>
      <c r="E41" s="108"/>
      <c r="F41" s="109"/>
      <c r="G41" s="110"/>
      <c r="H41" s="111"/>
      <c r="I41" s="112"/>
      <c r="J41" s="113"/>
      <c r="K41" s="114"/>
      <c r="L41" s="115"/>
      <c r="M41" s="116"/>
      <c r="N41" s="117"/>
      <c r="O41" s="118"/>
      <c r="P41" s="284"/>
      <c r="Q41" s="119"/>
      <c r="R41" s="120"/>
      <c r="S41" s="121"/>
      <c r="T41" s="122"/>
      <c r="U41" s="123"/>
      <c r="V41" s="118"/>
      <c r="W41" s="124"/>
      <c r="X41" s="125"/>
      <c r="Y41" s="118"/>
      <c r="Z41" s="126"/>
      <c r="AA41" s="127"/>
    </row>
    <row r="42" spans="1:27">
      <c r="A42" s="135"/>
      <c r="B42" s="136"/>
      <c r="C42" s="145"/>
      <c r="D42" s="137"/>
      <c r="E42" s="108"/>
      <c r="F42" s="109"/>
      <c r="G42" s="110"/>
      <c r="H42" s="269"/>
      <c r="I42" s="112"/>
      <c r="J42" s="113"/>
      <c r="K42" s="114"/>
      <c r="L42" s="115"/>
      <c r="M42" s="116"/>
      <c r="N42" s="117"/>
      <c r="O42" s="118"/>
      <c r="P42" s="284"/>
      <c r="Q42" s="119"/>
      <c r="R42" s="120"/>
      <c r="S42" s="121"/>
      <c r="T42" s="122"/>
      <c r="U42" s="123"/>
      <c r="V42" s="118"/>
      <c r="W42" s="124"/>
      <c r="X42" s="125"/>
      <c r="Y42" s="118"/>
      <c r="Z42" s="126"/>
      <c r="AA42" s="127"/>
    </row>
    <row r="43" spans="1:27">
      <c r="A43" s="135"/>
      <c r="B43" s="136"/>
      <c r="C43" s="106"/>
      <c r="D43" s="137"/>
      <c r="E43" s="108"/>
      <c r="F43" s="109"/>
      <c r="G43" s="110"/>
      <c r="H43" s="111"/>
      <c r="I43" s="112"/>
      <c r="J43" s="113"/>
      <c r="K43" s="114"/>
      <c r="L43" s="115"/>
      <c r="M43" s="116"/>
      <c r="N43" s="117"/>
      <c r="O43" s="118"/>
      <c r="P43" s="284"/>
      <c r="Q43" s="119"/>
      <c r="R43" s="120"/>
      <c r="S43" s="121"/>
      <c r="T43" s="122"/>
      <c r="U43" s="123"/>
      <c r="V43" s="118"/>
      <c r="W43" s="124"/>
      <c r="X43" s="125"/>
      <c r="Y43" s="118"/>
      <c r="Z43" s="126"/>
      <c r="AA43" s="127"/>
    </row>
    <row r="44" spans="1:27">
      <c r="A44" s="135"/>
      <c r="B44" s="136"/>
      <c r="C44" s="145"/>
      <c r="D44" s="137"/>
      <c r="E44" s="108"/>
      <c r="F44" s="109"/>
      <c r="G44" s="110"/>
      <c r="H44" s="269"/>
      <c r="I44" s="112"/>
      <c r="J44" s="113"/>
      <c r="K44" s="114"/>
      <c r="L44" s="115"/>
      <c r="M44" s="116"/>
      <c r="N44" s="117"/>
      <c r="O44" s="118"/>
      <c r="P44" s="284"/>
      <c r="Q44" s="119"/>
      <c r="R44" s="120"/>
      <c r="S44" s="121"/>
      <c r="T44" s="122"/>
      <c r="U44" s="123"/>
      <c r="V44" s="118"/>
      <c r="W44" s="124"/>
      <c r="X44" s="125"/>
      <c r="Y44" s="118"/>
      <c r="Z44" s="126"/>
      <c r="AA44" s="127"/>
    </row>
    <row r="45" spans="1:27">
      <c r="A45" s="135"/>
      <c r="B45" s="136"/>
      <c r="C45" s="145"/>
      <c r="D45" s="137"/>
      <c r="E45" s="108"/>
      <c r="F45" s="109"/>
      <c r="G45" s="110">
        <f t="shared" si="0"/>
        <v>0</v>
      </c>
      <c r="H45" s="111" t="str">
        <f t="shared" ref="H45:H78" si="6">IF(AND(I45&gt;1, I45&lt;$AC$5+1), $AC$4, IF(I45=$AD$5,$AD$4, ""))</f>
        <v/>
      </c>
      <c r="I45" s="112"/>
      <c r="J45" s="113"/>
      <c r="K45" s="129"/>
      <c r="L45" s="130" t="s">
        <v>44</v>
      </c>
      <c r="M45" s="116">
        <f t="shared" si="1"/>
        <v>0</v>
      </c>
      <c r="N45" s="117"/>
      <c r="O45" s="118"/>
      <c r="P45" s="284"/>
      <c r="Q45" s="119"/>
      <c r="R45" s="120"/>
      <c r="S45" s="121"/>
      <c r="T45" s="122"/>
      <c r="U45" s="123"/>
      <c r="V45" s="118"/>
      <c r="W45" s="124"/>
      <c r="X45" s="125"/>
      <c r="Y45" s="118"/>
      <c r="Z45" s="126"/>
      <c r="AA45" s="127"/>
    </row>
    <row r="46" spans="1:27" ht="17.25" thickBot="1">
      <c r="A46" s="146"/>
      <c r="B46" s="147"/>
      <c r="C46" s="148"/>
      <c r="D46" s="149"/>
      <c r="E46" s="150"/>
      <c r="F46" s="151"/>
      <c r="G46" s="152">
        <f t="shared" si="0"/>
        <v>0</v>
      </c>
      <c r="H46" s="131" t="str">
        <f t="shared" si="6"/>
        <v/>
      </c>
      <c r="I46" s="153"/>
      <c r="J46" s="154"/>
      <c r="K46" s="155"/>
      <c r="L46" s="130" t="s">
        <v>44</v>
      </c>
      <c r="M46" s="156">
        <f t="shared" si="1"/>
        <v>0</v>
      </c>
      <c r="N46" s="157"/>
      <c r="O46" s="158"/>
      <c r="P46" s="286"/>
      <c r="Q46" s="159"/>
      <c r="R46" s="120"/>
      <c r="S46" s="121"/>
      <c r="T46" s="122"/>
      <c r="U46" s="160"/>
      <c r="V46" s="158"/>
      <c r="W46" s="161"/>
      <c r="X46" s="162"/>
      <c r="Y46" s="158"/>
      <c r="Z46" s="163"/>
      <c r="AA46" s="164"/>
    </row>
    <row r="47" spans="1:27">
      <c r="A47" s="134"/>
      <c r="B47" s="83"/>
      <c r="C47" s="84">
        <f>MAX(C48:C57)</f>
        <v>0</v>
      </c>
      <c r="D47" s="85"/>
      <c r="E47" s="86"/>
      <c r="F47" s="87"/>
      <c r="G47" s="88"/>
      <c r="H47" s="89" t="str">
        <f t="shared" si="6"/>
        <v/>
      </c>
      <c r="I47" s="90"/>
      <c r="J47" s="90"/>
      <c r="K47" s="90"/>
      <c r="L47" s="91"/>
      <c r="M47" s="92">
        <f>SUM(M48:M57)</f>
        <v>0</v>
      </c>
      <c r="N47" s="93">
        <f>SUMIF(H48:H57,$N$4,M48:M57)</f>
        <v>0</v>
      </c>
      <c r="O47" s="94">
        <f>SUMIF(H48:H57,$O$4,M48:M57)</f>
        <v>0</v>
      </c>
      <c r="P47" s="283"/>
      <c r="Q47" s="95">
        <f>SUM(N47:O47)</f>
        <v>0</v>
      </c>
      <c r="R47" s="96"/>
      <c r="S47" s="87"/>
      <c r="T47" s="97"/>
      <c r="U47" s="98">
        <f>SUM(U48:U57)</f>
        <v>0</v>
      </c>
      <c r="V47" s="94">
        <f>SUM(V48:V57)</f>
        <v>0</v>
      </c>
      <c r="W47" s="99">
        <f>SUM(U47:V47)</f>
        <v>0</v>
      </c>
      <c r="X47" s="100">
        <f>N47-U47</f>
        <v>0</v>
      </c>
      <c r="Y47" s="94">
        <f>O47-V47</f>
        <v>0</v>
      </c>
      <c r="Z47" s="101">
        <f>SUM(X47:Y47)</f>
        <v>0</v>
      </c>
      <c r="AA47" s="165"/>
    </row>
    <row r="48" spans="1:27">
      <c r="A48" s="135"/>
      <c r="B48" s="136"/>
      <c r="C48" s="106"/>
      <c r="D48" s="137"/>
      <c r="E48" s="108"/>
      <c r="F48" s="109"/>
      <c r="G48" s="110">
        <f t="shared" si="0"/>
        <v>0</v>
      </c>
      <c r="H48" s="133" t="str">
        <f t="shared" si="6"/>
        <v/>
      </c>
      <c r="I48" s="112"/>
      <c r="J48" s="113"/>
      <c r="K48" s="114"/>
      <c r="L48" s="115" t="s">
        <v>44</v>
      </c>
      <c r="M48" s="116">
        <f t="shared" si="1"/>
        <v>0</v>
      </c>
      <c r="N48" s="117"/>
      <c r="O48" s="118"/>
      <c r="P48" s="284"/>
      <c r="Q48" s="119"/>
      <c r="R48" s="120"/>
      <c r="S48" s="121"/>
      <c r="T48" s="122"/>
      <c r="U48" s="123"/>
      <c r="V48" s="118"/>
      <c r="W48" s="124"/>
      <c r="X48" s="125"/>
      <c r="Y48" s="118"/>
      <c r="Z48" s="126"/>
      <c r="AA48" s="127"/>
    </row>
    <row r="49" spans="1:27">
      <c r="A49" s="135"/>
      <c r="B49" s="136"/>
      <c r="C49" s="106"/>
      <c r="D49" s="137"/>
      <c r="E49" s="108"/>
      <c r="F49" s="109"/>
      <c r="G49" s="110">
        <f t="shared" si="0"/>
        <v>0</v>
      </c>
      <c r="H49" s="111" t="str">
        <f t="shared" si="6"/>
        <v/>
      </c>
      <c r="I49" s="112"/>
      <c r="J49" s="113"/>
      <c r="K49" s="129"/>
      <c r="L49" s="115" t="s">
        <v>44</v>
      </c>
      <c r="M49" s="116">
        <f t="shared" si="1"/>
        <v>0</v>
      </c>
      <c r="N49" s="117"/>
      <c r="O49" s="118"/>
      <c r="P49" s="284"/>
      <c r="Q49" s="119"/>
      <c r="R49" s="120"/>
      <c r="S49" s="121"/>
      <c r="T49" s="122"/>
      <c r="U49" s="123"/>
      <c r="V49" s="118"/>
      <c r="W49" s="124"/>
      <c r="X49" s="125"/>
      <c r="Y49" s="118"/>
      <c r="Z49" s="126"/>
      <c r="AA49" s="127"/>
    </row>
    <row r="50" spans="1:27">
      <c r="A50" s="135"/>
      <c r="B50" s="136"/>
      <c r="C50" s="145"/>
      <c r="D50" s="137"/>
      <c r="E50" s="108"/>
      <c r="F50" s="109"/>
      <c r="G50" s="110">
        <f t="shared" si="0"/>
        <v>0</v>
      </c>
      <c r="H50" s="111" t="str">
        <f t="shared" si="6"/>
        <v/>
      </c>
      <c r="I50" s="112"/>
      <c r="J50" s="113"/>
      <c r="K50" s="129"/>
      <c r="L50" s="130" t="s">
        <v>44</v>
      </c>
      <c r="M50" s="116">
        <f t="shared" si="1"/>
        <v>0</v>
      </c>
      <c r="N50" s="117"/>
      <c r="O50" s="118"/>
      <c r="P50" s="284"/>
      <c r="Q50" s="119"/>
      <c r="R50" s="120"/>
      <c r="S50" s="121"/>
      <c r="T50" s="122"/>
      <c r="U50" s="123"/>
      <c r="V50" s="118"/>
      <c r="W50" s="124"/>
      <c r="X50" s="125"/>
      <c r="Y50" s="118"/>
      <c r="Z50" s="126"/>
      <c r="AA50" s="127"/>
    </row>
    <row r="51" spans="1:27">
      <c r="A51" s="135"/>
      <c r="B51" s="136"/>
      <c r="C51" s="145"/>
      <c r="D51" s="137"/>
      <c r="E51" s="108"/>
      <c r="F51" s="109"/>
      <c r="G51" s="110">
        <f t="shared" si="0"/>
        <v>0</v>
      </c>
      <c r="H51" s="111" t="str">
        <f t="shared" si="6"/>
        <v/>
      </c>
      <c r="I51" s="112"/>
      <c r="J51" s="113"/>
      <c r="K51" s="129"/>
      <c r="L51" s="130" t="s">
        <v>44</v>
      </c>
      <c r="M51" s="116">
        <f t="shared" si="1"/>
        <v>0</v>
      </c>
      <c r="N51" s="117"/>
      <c r="O51" s="118"/>
      <c r="P51" s="284"/>
      <c r="Q51" s="119"/>
      <c r="R51" s="120"/>
      <c r="S51" s="121"/>
      <c r="T51" s="122"/>
      <c r="U51" s="123"/>
      <c r="V51" s="118"/>
      <c r="W51" s="124"/>
      <c r="X51" s="125"/>
      <c r="Y51" s="118"/>
      <c r="Z51" s="126"/>
      <c r="AA51" s="127"/>
    </row>
    <row r="52" spans="1:27">
      <c r="A52" s="135"/>
      <c r="B52" s="136"/>
      <c r="C52" s="145"/>
      <c r="D52" s="137"/>
      <c r="E52" s="108"/>
      <c r="F52" s="109"/>
      <c r="G52" s="110">
        <f t="shared" si="0"/>
        <v>0</v>
      </c>
      <c r="H52" s="111" t="str">
        <f t="shared" si="6"/>
        <v/>
      </c>
      <c r="I52" s="112"/>
      <c r="J52" s="113"/>
      <c r="K52" s="129"/>
      <c r="L52" s="130" t="s">
        <v>44</v>
      </c>
      <c r="M52" s="116">
        <f t="shared" si="1"/>
        <v>0</v>
      </c>
      <c r="N52" s="117"/>
      <c r="O52" s="118"/>
      <c r="P52" s="284"/>
      <c r="Q52" s="119"/>
      <c r="R52" s="120"/>
      <c r="S52" s="121"/>
      <c r="T52" s="122"/>
      <c r="U52" s="123"/>
      <c r="V52" s="118"/>
      <c r="W52" s="124"/>
      <c r="X52" s="125"/>
      <c r="Y52" s="118"/>
      <c r="Z52" s="126"/>
      <c r="AA52" s="127"/>
    </row>
    <row r="53" spans="1:27">
      <c r="A53" s="135"/>
      <c r="B53" s="136"/>
      <c r="C53" s="145"/>
      <c r="D53" s="137"/>
      <c r="E53" s="108"/>
      <c r="F53" s="109"/>
      <c r="G53" s="110">
        <f t="shared" si="0"/>
        <v>0</v>
      </c>
      <c r="H53" s="111" t="str">
        <f t="shared" si="6"/>
        <v/>
      </c>
      <c r="I53" s="112"/>
      <c r="J53" s="113"/>
      <c r="K53" s="129"/>
      <c r="L53" s="130" t="s">
        <v>44</v>
      </c>
      <c r="M53" s="116">
        <f t="shared" si="1"/>
        <v>0</v>
      </c>
      <c r="N53" s="117"/>
      <c r="O53" s="118"/>
      <c r="P53" s="284"/>
      <c r="Q53" s="119"/>
      <c r="R53" s="120"/>
      <c r="S53" s="121"/>
      <c r="T53" s="122"/>
      <c r="U53" s="123"/>
      <c r="V53" s="118"/>
      <c r="W53" s="124"/>
      <c r="X53" s="125"/>
      <c r="Y53" s="118"/>
      <c r="Z53" s="126"/>
      <c r="AA53" s="127"/>
    </row>
    <row r="54" spans="1:27">
      <c r="A54" s="135"/>
      <c r="B54" s="136"/>
      <c r="C54" s="145"/>
      <c r="D54" s="137"/>
      <c r="E54" s="108"/>
      <c r="F54" s="109"/>
      <c r="G54" s="110">
        <f t="shared" si="0"/>
        <v>0</v>
      </c>
      <c r="H54" s="111" t="str">
        <f t="shared" si="6"/>
        <v/>
      </c>
      <c r="I54" s="112"/>
      <c r="J54" s="113"/>
      <c r="K54" s="129"/>
      <c r="L54" s="130" t="s">
        <v>44</v>
      </c>
      <c r="M54" s="116">
        <f t="shared" si="1"/>
        <v>0</v>
      </c>
      <c r="N54" s="117"/>
      <c r="O54" s="118"/>
      <c r="P54" s="284"/>
      <c r="Q54" s="119"/>
      <c r="R54" s="120"/>
      <c r="S54" s="121"/>
      <c r="T54" s="122"/>
      <c r="U54" s="123"/>
      <c r="V54" s="118"/>
      <c r="W54" s="124"/>
      <c r="X54" s="125"/>
      <c r="Y54" s="118"/>
      <c r="Z54" s="126"/>
      <c r="AA54" s="127"/>
    </row>
    <row r="55" spans="1:27">
      <c r="A55" s="135"/>
      <c r="B55" s="136"/>
      <c r="C55" s="145"/>
      <c r="D55" s="137"/>
      <c r="E55" s="108"/>
      <c r="F55" s="109"/>
      <c r="G55" s="110">
        <f t="shared" si="0"/>
        <v>0</v>
      </c>
      <c r="H55" s="111" t="str">
        <f t="shared" si="6"/>
        <v/>
      </c>
      <c r="I55" s="112"/>
      <c r="J55" s="113"/>
      <c r="K55" s="129"/>
      <c r="L55" s="130" t="s">
        <v>44</v>
      </c>
      <c r="M55" s="116">
        <f t="shared" si="1"/>
        <v>0</v>
      </c>
      <c r="N55" s="117"/>
      <c r="O55" s="118"/>
      <c r="P55" s="284"/>
      <c r="Q55" s="119"/>
      <c r="R55" s="120"/>
      <c r="S55" s="121"/>
      <c r="T55" s="122"/>
      <c r="U55" s="123"/>
      <c r="V55" s="118"/>
      <c r="W55" s="124"/>
      <c r="X55" s="125"/>
      <c r="Y55" s="118"/>
      <c r="Z55" s="126"/>
      <c r="AA55" s="127"/>
    </row>
    <row r="56" spans="1:27">
      <c r="A56" s="135"/>
      <c r="B56" s="136"/>
      <c r="C56" s="145"/>
      <c r="D56" s="137"/>
      <c r="E56" s="108"/>
      <c r="F56" s="109"/>
      <c r="G56" s="110">
        <f t="shared" si="0"/>
        <v>0</v>
      </c>
      <c r="H56" s="111" t="str">
        <f t="shared" si="6"/>
        <v/>
      </c>
      <c r="I56" s="112"/>
      <c r="J56" s="113"/>
      <c r="K56" s="129"/>
      <c r="L56" s="130" t="s">
        <v>44</v>
      </c>
      <c r="M56" s="116">
        <f t="shared" si="1"/>
        <v>0</v>
      </c>
      <c r="N56" s="117"/>
      <c r="O56" s="118"/>
      <c r="P56" s="284"/>
      <c r="Q56" s="119"/>
      <c r="R56" s="120"/>
      <c r="S56" s="121"/>
      <c r="T56" s="122"/>
      <c r="U56" s="123"/>
      <c r="V56" s="118"/>
      <c r="W56" s="124"/>
      <c r="X56" s="125"/>
      <c r="Y56" s="118"/>
      <c r="Z56" s="126"/>
      <c r="AA56" s="127"/>
    </row>
    <row r="57" spans="1:27" ht="17.25" thickBot="1">
      <c r="A57" s="146"/>
      <c r="B57" s="147"/>
      <c r="C57" s="148"/>
      <c r="D57" s="149"/>
      <c r="E57" s="150"/>
      <c r="F57" s="151"/>
      <c r="G57" s="152">
        <f t="shared" si="0"/>
        <v>0</v>
      </c>
      <c r="H57" s="131" t="str">
        <f t="shared" si="6"/>
        <v/>
      </c>
      <c r="I57" s="153"/>
      <c r="J57" s="154"/>
      <c r="K57" s="155"/>
      <c r="L57" s="130" t="s">
        <v>44</v>
      </c>
      <c r="M57" s="156">
        <f t="shared" si="1"/>
        <v>0</v>
      </c>
      <c r="N57" s="157"/>
      <c r="O57" s="158"/>
      <c r="P57" s="286"/>
      <c r="Q57" s="159"/>
      <c r="R57" s="120"/>
      <c r="S57" s="121"/>
      <c r="T57" s="122"/>
      <c r="U57" s="160"/>
      <c r="V57" s="158"/>
      <c r="W57" s="161"/>
      <c r="X57" s="162"/>
      <c r="Y57" s="158"/>
      <c r="Z57" s="163"/>
      <c r="AA57" s="164"/>
    </row>
    <row r="58" spans="1:27">
      <c r="A58" s="134"/>
      <c r="B58" s="83"/>
      <c r="C58" s="84">
        <f>MAX(C59:C68)</f>
        <v>0</v>
      </c>
      <c r="D58" s="85"/>
      <c r="E58" s="86"/>
      <c r="F58" s="87"/>
      <c r="G58" s="88"/>
      <c r="H58" s="89" t="str">
        <f t="shared" si="6"/>
        <v/>
      </c>
      <c r="I58" s="90"/>
      <c r="J58" s="90"/>
      <c r="K58" s="90"/>
      <c r="L58" s="91"/>
      <c r="M58" s="92">
        <f>SUM(M59:M68)</f>
        <v>0</v>
      </c>
      <c r="N58" s="93">
        <f>SUMIF(H59:H68,$N$4,M59:M68)</f>
        <v>0</v>
      </c>
      <c r="O58" s="94">
        <f>SUMIF(H59:H68,$O$4,M59:M68)</f>
        <v>0</v>
      </c>
      <c r="P58" s="283"/>
      <c r="Q58" s="95">
        <f>SUM(N58:O58)</f>
        <v>0</v>
      </c>
      <c r="R58" s="96"/>
      <c r="S58" s="87"/>
      <c r="T58" s="97"/>
      <c r="U58" s="98">
        <f>SUM(U59:U68)</f>
        <v>0</v>
      </c>
      <c r="V58" s="94">
        <f>SUM(V59:V68)</f>
        <v>0</v>
      </c>
      <c r="W58" s="99">
        <f>SUM(U58:V58)</f>
        <v>0</v>
      </c>
      <c r="X58" s="100">
        <f>N58-U58</f>
        <v>0</v>
      </c>
      <c r="Y58" s="94">
        <f>O58-V58</f>
        <v>0</v>
      </c>
      <c r="Z58" s="101">
        <f>SUM(X58:Y58)</f>
        <v>0</v>
      </c>
      <c r="AA58" s="165"/>
    </row>
    <row r="59" spans="1:27">
      <c r="A59" s="135"/>
      <c r="B59" s="105"/>
      <c r="C59" s="106"/>
      <c r="D59" s="107"/>
      <c r="E59" s="108"/>
      <c r="F59" s="109"/>
      <c r="G59" s="110">
        <f t="shared" si="0"/>
        <v>0</v>
      </c>
      <c r="H59" s="133" t="str">
        <f t="shared" si="6"/>
        <v/>
      </c>
      <c r="I59" s="166"/>
      <c r="J59" s="113"/>
      <c r="K59" s="114"/>
      <c r="L59" s="115" t="s">
        <v>45</v>
      </c>
      <c r="M59" s="116">
        <f t="shared" si="1"/>
        <v>0</v>
      </c>
      <c r="N59" s="117"/>
      <c r="O59" s="118"/>
      <c r="P59" s="284"/>
      <c r="Q59" s="119"/>
      <c r="R59" s="120"/>
      <c r="S59" s="121"/>
      <c r="T59" s="122"/>
      <c r="U59" s="123"/>
      <c r="V59" s="118"/>
      <c r="W59" s="124"/>
      <c r="X59" s="125"/>
      <c r="Y59" s="118"/>
      <c r="Z59" s="126"/>
      <c r="AA59" s="127"/>
    </row>
    <row r="60" spans="1:27">
      <c r="A60" s="135"/>
      <c r="B60" s="105"/>
      <c r="C60" s="106"/>
      <c r="D60" s="107"/>
      <c r="E60" s="108"/>
      <c r="F60" s="109"/>
      <c r="G60" s="110">
        <f t="shared" si="0"/>
        <v>0</v>
      </c>
      <c r="H60" s="111" t="str">
        <f t="shared" si="6"/>
        <v/>
      </c>
      <c r="I60" s="166"/>
      <c r="J60" s="113"/>
      <c r="K60" s="129"/>
      <c r="L60" s="115" t="s">
        <v>45</v>
      </c>
      <c r="M60" s="116">
        <f t="shared" si="1"/>
        <v>0</v>
      </c>
      <c r="N60" s="117"/>
      <c r="O60" s="118"/>
      <c r="P60" s="284"/>
      <c r="Q60" s="119"/>
      <c r="R60" s="120"/>
      <c r="S60" s="121"/>
      <c r="T60" s="122"/>
      <c r="U60" s="123"/>
      <c r="V60" s="118"/>
      <c r="W60" s="124"/>
      <c r="X60" s="125"/>
      <c r="Y60" s="118"/>
      <c r="Z60" s="126"/>
      <c r="AA60" s="127"/>
    </row>
    <row r="61" spans="1:27">
      <c r="A61" s="135"/>
      <c r="B61" s="105"/>
      <c r="C61" s="106"/>
      <c r="D61" s="107"/>
      <c r="E61" s="108"/>
      <c r="F61" s="109"/>
      <c r="G61" s="110">
        <f t="shared" si="0"/>
        <v>0</v>
      </c>
      <c r="H61" s="111" t="str">
        <f t="shared" si="6"/>
        <v/>
      </c>
      <c r="I61" s="166"/>
      <c r="J61" s="113"/>
      <c r="K61" s="114"/>
      <c r="L61" s="130" t="s">
        <v>44</v>
      </c>
      <c r="M61" s="116">
        <f t="shared" si="1"/>
        <v>0</v>
      </c>
      <c r="N61" s="117"/>
      <c r="O61" s="118"/>
      <c r="P61" s="284"/>
      <c r="Q61" s="119"/>
      <c r="R61" s="120"/>
      <c r="S61" s="121"/>
      <c r="T61" s="122"/>
      <c r="U61" s="123"/>
      <c r="V61" s="118"/>
      <c r="W61" s="124"/>
      <c r="X61" s="125"/>
      <c r="Y61" s="118"/>
      <c r="Z61" s="126"/>
      <c r="AA61" s="127"/>
    </row>
    <row r="62" spans="1:27">
      <c r="A62" s="135"/>
      <c r="B62" s="105"/>
      <c r="C62" s="106"/>
      <c r="D62" s="107"/>
      <c r="E62" s="108"/>
      <c r="F62" s="109"/>
      <c r="G62" s="110">
        <f t="shared" si="0"/>
        <v>0</v>
      </c>
      <c r="H62" s="111" t="str">
        <f t="shared" si="6"/>
        <v/>
      </c>
      <c r="I62" s="166"/>
      <c r="J62" s="113"/>
      <c r="K62" s="114"/>
      <c r="L62" s="130" t="s">
        <v>44</v>
      </c>
      <c r="M62" s="116">
        <f t="shared" si="1"/>
        <v>0</v>
      </c>
      <c r="N62" s="117"/>
      <c r="O62" s="118"/>
      <c r="P62" s="284"/>
      <c r="Q62" s="119"/>
      <c r="R62" s="120"/>
      <c r="S62" s="121"/>
      <c r="T62" s="122"/>
      <c r="U62" s="123"/>
      <c r="V62" s="118"/>
      <c r="W62" s="124"/>
      <c r="X62" s="125"/>
      <c r="Y62" s="118"/>
      <c r="Z62" s="126"/>
      <c r="AA62" s="127"/>
    </row>
    <row r="63" spans="1:27">
      <c r="A63" s="135"/>
      <c r="B63" s="105"/>
      <c r="C63" s="106"/>
      <c r="D63" s="107"/>
      <c r="E63" s="108"/>
      <c r="F63" s="109"/>
      <c r="G63" s="110">
        <f t="shared" si="0"/>
        <v>0</v>
      </c>
      <c r="H63" s="111" t="str">
        <f t="shared" si="6"/>
        <v/>
      </c>
      <c r="I63" s="166"/>
      <c r="J63" s="113"/>
      <c r="K63" s="114"/>
      <c r="L63" s="130" t="s">
        <v>44</v>
      </c>
      <c r="M63" s="116">
        <f t="shared" si="1"/>
        <v>0</v>
      </c>
      <c r="N63" s="117"/>
      <c r="O63" s="118"/>
      <c r="P63" s="284"/>
      <c r="Q63" s="119"/>
      <c r="R63" s="120"/>
      <c r="S63" s="121"/>
      <c r="T63" s="122"/>
      <c r="U63" s="123"/>
      <c r="V63" s="118"/>
      <c r="W63" s="124"/>
      <c r="X63" s="125"/>
      <c r="Y63" s="118"/>
      <c r="Z63" s="126"/>
      <c r="AA63" s="127"/>
    </row>
    <row r="64" spans="1:27">
      <c r="A64" s="135"/>
      <c r="B64" s="105"/>
      <c r="C64" s="106"/>
      <c r="D64" s="107"/>
      <c r="E64" s="108"/>
      <c r="F64" s="109"/>
      <c r="G64" s="110">
        <f t="shared" si="0"/>
        <v>0</v>
      </c>
      <c r="H64" s="111" t="str">
        <f t="shared" si="6"/>
        <v/>
      </c>
      <c r="I64" s="166"/>
      <c r="J64" s="113"/>
      <c r="K64" s="114"/>
      <c r="L64" s="130" t="s">
        <v>44</v>
      </c>
      <c r="M64" s="116">
        <f t="shared" si="1"/>
        <v>0</v>
      </c>
      <c r="N64" s="117"/>
      <c r="O64" s="118"/>
      <c r="P64" s="284"/>
      <c r="Q64" s="119"/>
      <c r="R64" s="120"/>
      <c r="S64" s="121"/>
      <c r="T64" s="122"/>
      <c r="U64" s="123"/>
      <c r="V64" s="118"/>
      <c r="W64" s="124"/>
      <c r="X64" s="125"/>
      <c r="Y64" s="118"/>
      <c r="Z64" s="126"/>
      <c r="AA64" s="127"/>
    </row>
    <row r="65" spans="1:27">
      <c r="A65" s="135"/>
      <c r="B65" s="105"/>
      <c r="C65" s="106"/>
      <c r="D65" s="107"/>
      <c r="E65" s="108"/>
      <c r="F65" s="109"/>
      <c r="G65" s="110">
        <f t="shared" si="0"/>
        <v>0</v>
      </c>
      <c r="H65" s="111" t="str">
        <f t="shared" si="6"/>
        <v/>
      </c>
      <c r="I65" s="166"/>
      <c r="J65" s="113"/>
      <c r="K65" s="114"/>
      <c r="L65" s="130" t="s">
        <v>44</v>
      </c>
      <c r="M65" s="116">
        <f t="shared" si="1"/>
        <v>0</v>
      </c>
      <c r="N65" s="117"/>
      <c r="O65" s="118"/>
      <c r="P65" s="284"/>
      <c r="Q65" s="119"/>
      <c r="R65" s="120"/>
      <c r="S65" s="121"/>
      <c r="T65" s="122"/>
      <c r="U65" s="123"/>
      <c r="V65" s="118"/>
      <c r="W65" s="124"/>
      <c r="X65" s="125"/>
      <c r="Y65" s="118"/>
      <c r="Z65" s="126"/>
      <c r="AA65" s="127"/>
    </row>
    <row r="66" spans="1:27">
      <c r="A66" s="135"/>
      <c r="B66" s="105"/>
      <c r="C66" s="106"/>
      <c r="D66" s="107"/>
      <c r="E66" s="108"/>
      <c r="F66" s="109"/>
      <c r="G66" s="110">
        <f t="shared" si="0"/>
        <v>0</v>
      </c>
      <c r="H66" s="111" t="str">
        <f t="shared" si="6"/>
        <v/>
      </c>
      <c r="I66" s="166"/>
      <c r="J66" s="113"/>
      <c r="K66" s="114"/>
      <c r="L66" s="130" t="s">
        <v>44</v>
      </c>
      <c r="M66" s="116">
        <f t="shared" si="1"/>
        <v>0</v>
      </c>
      <c r="N66" s="117"/>
      <c r="O66" s="118"/>
      <c r="P66" s="284"/>
      <c r="Q66" s="119"/>
      <c r="R66" s="120"/>
      <c r="S66" s="121"/>
      <c r="T66" s="122"/>
      <c r="U66" s="123"/>
      <c r="V66" s="118"/>
      <c r="W66" s="124"/>
      <c r="X66" s="125"/>
      <c r="Y66" s="118"/>
      <c r="Z66" s="126"/>
      <c r="AA66" s="127"/>
    </row>
    <row r="67" spans="1:27">
      <c r="A67" s="135"/>
      <c r="B67" s="105"/>
      <c r="C67" s="106"/>
      <c r="D67" s="107"/>
      <c r="E67" s="108"/>
      <c r="F67" s="109"/>
      <c r="G67" s="110">
        <f t="shared" si="0"/>
        <v>0</v>
      </c>
      <c r="H67" s="111" t="str">
        <f t="shared" si="6"/>
        <v/>
      </c>
      <c r="I67" s="166"/>
      <c r="J67" s="113"/>
      <c r="K67" s="114"/>
      <c r="L67" s="130" t="s">
        <v>44</v>
      </c>
      <c r="M67" s="116">
        <f t="shared" si="1"/>
        <v>0</v>
      </c>
      <c r="N67" s="117"/>
      <c r="O67" s="118"/>
      <c r="P67" s="284"/>
      <c r="Q67" s="119"/>
      <c r="R67" s="120"/>
      <c r="S67" s="121"/>
      <c r="T67" s="122"/>
      <c r="U67" s="123"/>
      <c r="V67" s="118"/>
      <c r="W67" s="124"/>
      <c r="X67" s="125"/>
      <c r="Y67" s="118"/>
      <c r="Z67" s="126"/>
      <c r="AA67" s="127"/>
    </row>
    <row r="68" spans="1:27" ht="17.25" thickBot="1">
      <c r="A68" s="146"/>
      <c r="B68" s="167"/>
      <c r="C68" s="168"/>
      <c r="D68" s="169"/>
      <c r="E68" s="150"/>
      <c r="F68" s="151"/>
      <c r="G68" s="152">
        <f t="shared" si="0"/>
        <v>0</v>
      </c>
      <c r="H68" s="131" t="str">
        <f t="shared" si="6"/>
        <v/>
      </c>
      <c r="I68" s="170"/>
      <c r="J68" s="154"/>
      <c r="K68" s="155"/>
      <c r="L68" s="171" t="s">
        <v>44</v>
      </c>
      <c r="M68" s="156">
        <f t="shared" si="1"/>
        <v>0</v>
      </c>
      <c r="N68" s="157"/>
      <c r="O68" s="158"/>
      <c r="P68" s="286"/>
      <c r="Q68" s="159"/>
      <c r="R68" s="120"/>
      <c r="S68" s="121"/>
      <c r="T68" s="122"/>
      <c r="U68" s="160"/>
      <c r="V68" s="158"/>
      <c r="W68" s="161"/>
      <c r="X68" s="162"/>
      <c r="Y68" s="158"/>
      <c r="Z68" s="163"/>
      <c r="AA68" s="164"/>
    </row>
    <row r="69" spans="1:27">
      <c r="A69" s="134"/>
      <c r="B69" s="172"/>
      <c r="C69" s="84">
        <f>MAX(C70:C79)</f>
        <v>0</v>
      </c>
      <c r="D69" s="173"/>
      <c r="E69" s="174"/>
      <c r="F69" s="175"/>
      <c r="G69" s="88"/>
      <c r="H69" s="176" t="str">
        <f t="shared" si="6"/>
        <v/>
      </c>
      <c r="I69" s="177"/>
      <c r="J69" s="178"/>
      <c r="K69" s="179"/>
      <c r="L69" s="180"/>
      <c r="M69" s="92">
        <f>SUM(M70:M79)</f>
        <v>0</v>
      </c>
      <c r="N69" s="93">
        <f>SUMIF(H70:H79,$N$4,M70:M79)</f>
        <v>0</v>
      </c>
      <c r="O69" s="94">
        <f>SUMIF(H70:H79,$O$4,M70:M79)</f>
        <v>0</v>
      </c>
      <c r="P69" s="283"/>
      <c r="Q69" s="95">
        <f>SUM(N69:O69)</f>
        <v>0</v>
      </c>
      <c r="R69" s="181"/>
      <c r="S69" s="175"/>
      <c r="T69" s="97"/>
      <c r="U69" s="98">
        <f>SUM(U70:U79)</f>
        <v>0</v>
      </c>
      <c r="V69" s="94">
        <f>SUM(V70:V79)</f>
        <v>0</v>
      </c>
      <c r="W69" s="99">
        <f>SUM(U69:V69)</f>
        <v>0</v>
      </c>
      <c r="X69" s="100">
        <f>N69-U69</f>
        <v>0</v>
      </c>
      <c r="Y69" s="94">
        <f>O69-V69</f>
        <v>0</v>
      </c>
      <c r="Z69" s="101">
        <f>SUM(X69:Y69)</f>
        <v>0</v>
      </c>
      <c r="AA69" s="165"/>
    </row>
    <row r="70" spans="1:27">
      <c r="A70" s="135"/>
      <c r="B70" s="136"/>
      <c r="C70" s="145"/>
      <c r="D70" s="137"/>
      <c r="E70" s="108"/>
      <c r="F70" s="109"/>
      <c r="G70" s="110">
        <f t="shared" si="0"/>
        <v>0</v>
      </c>
      <c r="H70" s="133" t="str">
        <f t="shared" si="6"/>
        <v/>
      </c>
      <c r="I70" s="166"/>
      <c r="J70" s="113"/>
      <c r="K70" s="114"/>
      <c r="L70" s="115" t="s">
        <v>45</v>
      </c>
      <c r="M70" s="116">
        <f t="shared" si="1"/>
        <v>0</v>
      </c>
      <c r="N70" s="117"/>
      <c r="O70" s="118"/>
      <c r="P70" s="284"/>
      <c r="Q70" s="119"/>
      <c r="R70" s="120"/>
      <c r="S70" s="121"/>
      <c r="T70" s="122"/>
      <c r="U70" s="123"/>
      <c r="V70" s="118"/>
      <c r="W70" s="124"/>
      <c r="X70" s="125"/>
      <c r="Y70" s="118"/>
      <c r="Z70" s="126"/>
      <c r="AA70" s="127"/>
    </row>
    <row r="71" spans="1:27">
      <c r="A71" s="135"/>
      <c r="B71" s="136"/>
      <c r="C71" s="145"/>
      <c r="D71" s="137"/>
      <c r="E71" s="108"/>
      <c r="F71" s="109"/>
      <c r="G71" s="110">
        <f t="shared" si="0"/>
        <v>0</v>
      </c>
      <c r="H71" s="111" t="str">
        <f t="shared" si="6"/>
        <v/>
      </c>
      <c r="I71" s="166"/>
      <c r="J71" s="113"/>
      <c r="K71" s="114"/>
      <c r="L71" s="115" t="s">
        <v>45</v>
      </c>
      <c r="M71" s="116">
        <f t="shared" si="1"/>
        <v>0</v>
      </c>
      <c r="N71" s="117"/>
      <c r="O71" s="118"/>
      <c r="P71" s="284"/>
      <c r="Q71" s="119"/>
      <c r="R71" s="120"/>
      <c r="S71" s="121"/>
      <c r="T71" s="122"/>
      <c r="U71" s="123"/>
      <c r="V71" s="118"/>
      <c r="W71" s="124"/>
      <c r="X71" s="125"/>
      <c r="Y71" s="118"/>
      <c r="Z71" s="126"/>
      <c r="AA71" s="127"/>
    </row>
    <row r="72" spans="1:27">
      <c r="A72" s="135"/>
      <c r="B72" s="182"/>
      <c r="C72" s="183"/>
      <c r="D72" s="137"/>
      <c r="E72" s="108"/>
      <c r="F72" s="109"/>
      <c r="G72" s="110">
        <f t="shared" si="0"/>
        <v>0</v>
      </c>
      <c r="H72" s="111" t="str">
        <f t="shared" si="6"/>
        <v/>
      </c>
      <c r="I72" s="166"/>
      <c r="J72" s="113"/>
      <c r="K72" s="114"/>
      <c r="L72" s="115" t="s">
        <v>45</v>
      </c>
      <c r="M72" s="116">
        <f t="shared" si="1"/>
        <v>0</v>
      </c>
      <c r="N72" s="117"/>
      <c r="O72" s="118"/>
      <c r="P72" s="284"/>
      <c r="Q72" s="119"/>
      <c r="R72" s="120"/>
      <c r="S72" s="121"/>
      <c r="T72" s="122"/>
      <c r="U72" s="123"/>
      <c r="V72" s="118"/>
      <c r="W72" s="124"/>
      <c r="X72" s="125"/>
      <c r="Y72" s="118"/>
      <c r="Z72" s="126"/>
      <c r="AA72" s="127"/>
    </row>
    <row r="73" spans="1:27">
      <c r="A73" s="135"/>
      <c r="B73" s="136"/>
      <c r="C73" s="145"/>
      <c r="D73" s="137"/>
      <c r="E73" s="108"/>
      <c r="F73" s="109"/>
      <c r="G73" s="110">
        <f t="shared" si="0"/>
        <v>0</v>
      </c>
      <c r="H73" s="111" t="str">
        <f t="shared" si="6"/>
        <v/>
      </c>
      <c r="I73" s="166"/>
      <c r="J73" s="113"/>
      <c r="K73" s="129"/>
      <c r="L73" s="115" t="s">
        <v>45</v>
      </c>
      <c r="M73" s="116">
        <f t="shared" si="1"/>
        <v>0</v>
      </c>
      <c r="N73" s="117"/>
      <c r="O73" s="118"/>
      <c r="P73" s="284"/>
      <c r="Q73" s="119"/>
      <c r="R73" s="120"/>
      <c r="S73" s="121"/>
      <c r="T73" s="122"/>
      <c r="U73" s="123"/>
      <c r="V73" s="118"/>
      <c r="W73" s="124"/>
      <c r="X73" s="125"/>
      <c r="Y73" s="118"/>
      <c r="Z73" s="126"/>
      <c r="AA73" s="127"/>
    </row>
    <row r="74" spans="1:27">
      <c r="A74" s="135"/>
      <c r="B74" s="136"/>
      <c r="C74" s="145"/>
      <c r="D74" s="137"/>
      <c r="E74" s="108"/>
      <c r="F74" s="109"/>
      <c r="G74" s="110">
        <f t="shared" si="0"/>
        <v>0</v>
      </c>
      <c r="H74" s="111" t="str">
        <f t="shared" si="6"/>
        <v/>
      </c>
      <c r="I74" s="166"/>
      <c r="J74" s="113"/>
      <c r="K74" s="129"/>
      <c r="L74" s="130" t="s">
        <v>44</v>
      </c>
      <c r="M74" s="116">
        <f t="shared" si="1"/>
        <v>0</v>
      </c>
      <c r="N74" s="117"/>
      <c r="O74" s="118"/>
      <c r="P74" s="284"/>
      <c r="Q74" s="119"/>
      <c r="R74" s="120"/>
      <c r="S74" s="121"/>
      <c r="T74" s="122"/>
      <c r="U74" s="123"/>
      <c r="V74" s="118"/>
      <c r="W74" s="124"/>
      <c r="X74" s="125"/>
      <c r="Y74" s="118"/>
      <c r="Z74" s="126"/>
      <c r="AA74" s="127"/>
    </row>
    <row r="75" spans="1:27">
      <c r="A75" s="135"/>
      <c r="B75" s="136"/>
      <c r="C75" s="145"/>
      <c r="D75" s="137"/>
      <c r="E75" s="108"/>
      <c r="F75" s="109"/>
      <c r="G75" s="110">
        <f t="shared" si="0"/>
        <v>0</v>
      </c>
      <c r="H75" s="111" t="str">
        <f t="shared" si="6"/>
        <v/>
      </c>
      <c r="I75" s="166"/>
      <c r="J75" s="113"/>
      <c r="K75" s="129"/>
      <c r="L75" s="130" t="s">
        <v>44</v>
      </c>
      <c r="M75" s="116">
        <f t="shared" si="1"/>
        <v>0</v>
      </c>
      <c r="N75" s="117"/>
      <c r="O75" s="118"/>
      <c r="P75" s="284"/>
      <c r="Q75" s="119"/>
      <c r="R75" s="120"/>
      <c r="S75" s="121"/>
      <c r="T75" s="122"/>
      <c r="U75" s="123"/>
      <c r="V75" s="118"/>
      <c r="W75" s="124"/>
      <c r="X75" s="125"/>
      <c r="Y75" s="118"/>
      <c r="Z75" s="126"/>
      <c r="AA75" s="127"/>
    </row>
    <row r="76" spans="1:27">
      <c r="A76" s="135"/>
      <c r="B76" s="136"/>
      <c r="C76" s="145"/>
      <c r="D76" s="137"/>
      <c r="E76" s="108"/>
      <c r="F76" s="109"/>
      <c r="G76" s="110">
        <f t="shared" si="0"/>
        <v>0</v>
      </c>
      <c r="H76" s="111" t="str">
        <f t="shared" si="6"/>
        <v/>
      </c>
      <c r="I76" s="166"/>
      <c r="J76" s="113"/>
      <c r="K76" s="129"/>
      <c r="L76" s="130" t="s">
        <v>44</v>
      </c>
      <c r="M76" s="116">
        <f t="shared" si="1"/>
        <v>0</v>
      </c>
      <c r="N76" s="117"/>
      <c r="O76" s="118"/>
      <c r="P76" s="284"/>
      <c r="Q76" s="119"/>
      <c r="R76" s="120"/>
      <c r="S76" s="121"/>
      <c r="T76" s="122"/>
      <c r="U76" s="123"/>
      <c r="V76" s="118"/>
      <c r="W76" s="124"/>
      <c r="X76" s="125"/>
      <c r="Y76" s="118"/>
      <c r="Z76" s="126"/>
      <c r="AA76" s="127"/>
    </row>
    <row r="77" spans="1:27">
      <c r="A77" s="135"/>
      <c r="B77" s="136"/>
      <c r="C77" s="145"/>
      <c r="D77" s="137"/>
      <c r="E77" s="108"/>
      <c r="F77" s="109"/>
      <c r="G77" s="110">
        <f t="shared" si="0"/>
        <v>0</v>
      </c>
      <c r="H77" s="111" t="str">
        <f t="shared" si="6"/>
        <v/>
      </c>
      <c r="I77" s="166"/>
      <c r="J77" s="113"/>
      <c r="K77" s="129"/>
      <c r="L77" s="130" t="s">
        <v>44</v>
      </c>
      <c r="M77" s="116">
        <f t="shared" si="1"/>
        <v>0</v>
      </c>
      <c r="N77" s="117"/>
      <c r="O77" s="118"/>
      <c r="P77" s="284"/>
      <c r="Q77" s="119"/>
      <c r="R77" s="120"/>
      <c r="S77" s="121"/>
      <c r="T77" s="122"/>
      <c r="U77" s="123"/>
      <c r="V77" s="118"/>
      <c r="W77" s="124"/>
      <c r="X77" s="125"/>
      <c r="Y77" s="118"/>
      <c r="Z77" s="126"/>
      <c r="AA77" s="127"/>
    </row>
    <row r="78" spans="1:27">
      <c r="A78" s="135"/>
      <c r="B78" s="136"/>
      <c r="C78" s="145"/>
      <c r="D78" s="137"/>
      <c r="E78" s="108"/>
      <c r="F78" s="109"/>
      <c r="G78" s="110">
        <f t="shared" si="0"/>
        <v>0</v>
      </c>
      <c r="H78" s="111" t="str">
        <f t="shared" si="6"/>
        <v/>
      </c>
      <c r="I78" s="166"/>
      <c r="J78" s="113"/>
      <c r="K78" s="129"/>
      <c r="L78" s="130" t="s">
        <v>44</v>
      </c>
      <c r="M78" s="116">
        <f t="shared" si="1"/>
        <v>0</v>
      </c>
      <c r="N78" s="117"/>
      <c r="O78" s="118"/>
      <c r="P78" s="284"/>
      <c r="Q78" s="119"/>
      <c r="R78" s="120"/>
      <c r="S78" s="121"/>
      <c r="T78" s="122"/>
      <c r="U78" s="123"/>
      <c r="V78" s="118"/>
      <c r="W78" s="124"/>
      <c r="X78" s="125"/>
      <c r="Y78" s="118"/>
      <c r="Z78" s="126"/>
      <c r="AA78" s="127"/>
    </row>
    <row r="79" spans="1:27" ht="17.25" thickBot="1">
      <c r="A79" s="146"/>
      <c r="B79" s="147"/>
      <c r="C79" s="148"/>
      <c r="D79" s="149"/>
      <c r="E79" s="150"/>
      <c r="F79" s="151"/>
      <c r="G79" s="152">
        <f t="shared" ref="G79:G90" si="7">SUM(E79:F79)</f>
        <v>0</v>
      </c>
      <c r="H79" s="131" t="str">
        <f t="shared" ref="H79:H90" si="8">IF(AND(I79&gt;1, I79&lt;$AC$5+1), $AC$4, IF(I79=$AD$5,$AD$4, ""))</f>
        <v/>
      </c>
      <c r="I79" s="170"/>
      <c r="J79" s="154"/>
      <c r="K79" s="155"/>
      <c r="L79" s="171" t="s">
        <v>44</v>
      </c>
      <c r="M79" s="156">
        <f t="shared" si="1"/>
        <v>0</v>
      </c>
      <c r="N79" s="117"/>
      <c r="O79" s="118"/>
      <c r="P79" s="284"/>
      <c r="Q79" s="119"/>
      <c r="R79" s="120"/>
      <c r="S79" s="121"/>
      <c r="T79" s="122"/>
      <c r="U79" s="123"/>
      <c r="V79" s="118"/>
      <c r="W79" s="124"/>
      <c r="X79" s="125"/>
      <c r="Y79" s="118"/>
      <c r="Z79" s="126"/>
      <c r="AA79" s="127"/>
    </row>
    <row r="80" spans="1:27">
      <c r="A80" s="184"/>
      <c r="B80" s="185"/>
      <c r="C80" s="84">
        <f>MAX(C81:C90)</f>
        <v>0</v>
      </c>
      <c r="D80" s="186"/>
      <c r="E80" s="187"/>
      <c r="F80" s="188"/>
      <c r="G80" s="189"/>
      <c r="H80" s="190" t="str">
        <f t="shared" si="8"/>
        <v/>
      </c>
      <c r="I80" s="191"/>
      <c r="J80" s="192"/>
      <c r="K80" s="193"/>
      <c r="L80" s="194"/>
      <c r="M80" s="195">
        <f>SUM(M81:M90)</f>
        <v>0</v>
      </c>
      <c r="N80" s="93">
        <f>SUMIF(H81:H90,$N$4,M81:M90)</f>
        <v>0</v>
      </c>
      <c r="O80" s="94">
        <f>SUMIF(H81:H90,$O$4,M81:M90)</f>
        <v>0</v>
      </c>
      <c r="P80" s="283"/>
      <c r="Q80" s="95">
        <f>SUM(N80:O80)</f>
        <v>0</v>
      </c>
      <c r="R80" s="181"/>
      <c r="S80" s="175"/>
      <c r="T80" s="97"/>
      <c r="U80" s="98">
        <f>SUM(U81:U90)</f>
        <v>0</v>
      </c>
      <c r="V80" s="94">
        <f>SUM(V81:V90)</f>
        <v>0</v>
      </c>
      <c r="W80" s="99">
        <f>SUM(U80:V80)</f>
        <v>0</v>
      </c>
      <c r="X80" s="100">
        <f>N80-U80</f>
        <v>0</v>
      </c>
      <c r="Y80" s="94">
        <f>O80-V80</f>
        <v>0</v>
      </c>
      <c r="Z80" s="101">
        <f>SUM(X80:Y80)</f>
        <v>0</v>
      </c>
      <c r="AA80" s="165"/>
    </row>
    <row r="81" spans="1:27">
      <c r="A81" s="132"/>
      <c r="B81" s="105"/>
      <c r="C81" s="106"/>
      <c r="D81" s="107"/>
      <c r="E81" s="108"/>
      <c r="F81" s="109"/>
      <c r="G81" s="110">
        <f t="shared" si="7"/>
        <v>0</v>
      </c>
      <c r="H81" s="133" t="str">
        <f t="shared" si="8"/>
        <v/>
      </c>
      <c r="I81" s="196"/>
      <c r="J81" s="197"/>
      <c r="K81" s="198"/>
      <c r="L81" s="130" t="s">
        <v>44</v>
      </c>
      <c r="M81" s="199">
        <f t="shared" ref="M81:M90" si="9">SUM(I81*J81*K81)</f>
        <v>0</v>
      </c>
      <c r="N81" s="117"/>
      <c r="O81" s="118"/>
      <c r="P81" s="284"/>
      <c r="Q81" s="119"/>
      <c r="R81" s="120"/>
      <c r="S81" s="121"/>
      <c r="T81" s="122"/>
      <c r="U81" s="123"/>
      <c r="V81" s="118"/>
      <c r="W81" s="124"/>
      <c r="X81" s="125"/>
      <c r="Y81" s="118"/>
      <c r="Z81" s="126"/>
      <c r="AA81" s="200"/>
    </row>
    <row r="82" spans="1:27">
      <c r="A82" s="132"/>
      <c r="B82" s="105"/>
      <c r="C82" s="106"/>
      <c r="D82" s="107"/>
      <c r="E82" s="108"/>
      <c r="F82" s="109"/>
      <c r="G82" s="110">
        <f t="shared" si="7"/>
        <v>0</v>
      </c>
      <c r="H82" s="111" t="str">
        <f t="shared" si="8"/>
        <v/>
      </c>
      <c r="I82" s="196"/>
      <c r="J82" s="197"/>
      <c r="K82" s="198"/>
      <c r="L82" s="130" t="s">
        <v>44</v>
      </c>
      <c r="M82" s="199">
        <f t="shared" si="9"/>
        <v>0</v>
      </c>
      <c r="N82" s="117"/>
      <c r="O82" s="118"/>
      <c r="P82" s="284"/>
      <c r="Q82" s="119"/>
      <c r="R82" s="120"/>
      <c r="S82" s="121"/>
      <c r="T82" s="122"/>
      <c r="U82" s="123"/>
      <c r="V82" s="118"/>
      <c r="W82" s="124"/>
      <c r="X82" s="125"/>
      <c r="Y82" s="118"/>
      <c r="Z82" s="126"/>
      <c r="AA82" s="127"/>
    </row>
    <row r="83" spans="1:27">
      <c r="A83" s="132"/>
      <c r="B83" s="105"/>
      <c r="C83" s="106"/>
      <c r="D83" s="107"/>
      <c r="E83" s="108"/>
      <c r="F83" s="109"/>
      <c r="G83" s="110">
        <f t="shared" si="7"/>
        <v>0</v>
      </c>
      <c r="H83" s="111" t="str">
        <f t="shared" si="8"/>
        <v/>
      </c>
      <c r="I83" s="196"/>
      <c r="J83" s="197"/>
      <c r="K83" s="198"/>
      <c r="L83" s="130" t="s">
        <v>44</v>
      </c>
      <c r="M83" s="199">
        <f t="shared" si="9"/>
        <v>0</v>
      </c>
      <c r="N83" s="117"/>
      <c r="O83" s="118"/>
      <c r="P83" s="284"/>
      <c r="Q83" s="119"/>
      <c r="R83" s="120"/>
      <c r="S83" s="121"/>
      <c r="T83" s="122"/>
      <c r="U83" s="123"/>
      <c r="V83" s="118"/>
      <c r="W83" s="124"/>
      <c r="X83" s="125"/>
      <c r="Y83" s="118"/>
      <c r="Z83" s="126"/>
      <c r="AA83" s="127"/>
    </row>
    <row r="84" spans="1:27">
      <c r="A84" s="132"/>
      <c r="B84" s="105"/>
      <c r="C84" s="106"/>
      <c r="D84" s="107"/>
      <c r="E84" s="108"/>
      <c r="F84" s="109"/>
      <c r="G84" s="110">
        <f t="shared" si="7"/>
        <v>0</v>
      </c>
      <c r="H84" s="111" t="str">
        <f t="shared" si="8"/>
        <v/>
      </c>
      <c r="I84" s="196"/>
      <c r="J84" s="197"/>
      <c r="K84" s="198"/>
      <c r="L84" s="130" t="s">
        <v>44</v>
      </c>
      <c r="M84" s="199">
        <f t="shared" si="9"/>
        <v>0</v>
      </c>
      <c r="N84" s="117"/>
      <c r="O84" s="118"/>
      <c r="P84" s="284"/>
      <c r="Q84" s="119"/>
      <c r="R84" s="120"/>
      <c r="S84" s="121"/>
      <c r="T84" s="122"/>
      <c r="U84" s="123"/>
      <c r="V84" s="118"/>
      <c r="W84" s="124"/>
      <c r="X84" s="125"/>
      <c r="Y84" s="118"/>
      <c r="Z84" s="126"/>
      <c r="AA84" s="127"/>
    </row>
    <row r="85" spans="1:27">
      <c r="A85" s="132"/>
      <c r="B85" s="105"/>
      <c r="C85" s="106"/>
      <c r="D85" s="107"/>
      <c r="E85" s="108"/>
      <c r="F85" s="109"/>
      <c r="G85" s="110">
        <f t="shared" si="7"/>
        <v>0</v>
      </c>
      <c r="H85" s="111" t="str">
        <f t="shared" si="8"/>
        <v/>
      </c>
      <c r="I85" s="196"/>
      <c r="J85" s="197"/>
      <c r="K85" s="198"/>
      <c r="L85" s="130" t="s">
        <v>44</v>
      </c>
      <c r="M85" s="199">
        <f t="shared" si="9"/>
        <v>0</v>
      </c>
      <c r="N85" s="117"/>
      <c r="O85" s="118"/>
      <c r="P85" s="284"/>
      <c r="Q85" s="119"/>
      <c r="R85" s="120"/>
      <c r="S85" s="121"/>
      <c r="T85" s="122"/>
      <c r="U85" s="123"/>
      <c r="V85" s="118"/>
      <c r="W85" s="124"/>
      <c r="X85" s="125"/>
      <c r="Y85" s="118"/>
      <c r="Z85" s="126"/>
      <c r="AA85" s="127"/>
    </row>
    <row r="86" spans="1:27">
      <c r="A86" s="132"/>
      <c r="B86" s="105"/>
      <c r="C86" s="106"/>
      <c r="D86" s="107"/>
      <c r="E86" s="108"/>
      <c r="F86" s="109"/>
      <c r="G86" s="110">
        <f t="shared" si="7"/>
        <v>0</v>
      </c>
      <c r="H86" s="111" t="str">
        <f t="shared" si="8"/>
        <v/>
      </c>
      <c r="I86" s="196"/>
      <c r="J86" s="197"/>
      <c r="K86" s="198"/>
      <c r="L86" s="130" t="s">
        <v>44</v>
      </c>
      <c r="M86" s="199">
        <f t="shared" si="9"/>
        <v>0</v>
      </c>
      <c r="N86" s="117"/>
      <c r="O86" s="118"/>
      <c r="P86" s="284"/>
      <c r="Q86" s="119"/>
      <c r="R86" s="120"/>
      <c r="S86" s="121"/>
      <c r="T86" s="122"/>
      <c r="U86" s="123"/>
      <c r="V86" s="118"/>
      <c r="W86" s="124"/>
      <c r="X86" s="125"/>
      <c r="Y86" s="118"/>
      <c r="Z86" s="126"/>
      <c r="AA86" s="127"/>
    </row>
    <row r="87" spans="1:27">
      <c r="A87" s="132"/>
      <c r="B87" s="105"/>
      <c r="C87" s="106"/>
      <c r="D87" s="107"/>
      <c r="E87" s="108"/>
      <c r="F87" s="109"/>
      <c r="G87" s="110">
        <f t="shared" si="7"/>
        <v>0</v>
      </c>
      <c r="H87" s="111" t="str">
        <f t="shared" si="8"/>
        <v/>
      </c>
      <c r="I87" s="196"/>
      <c r="J87" s="197"/>
      <c r="K87" s="198"/>
      <c r="L87" s="130" t="s">
        <v>44</v>
      </c>
      <c r="M87" s="199">
        <f t="shared" si="9"/>
        <v>0</v>
      </c>
      <c r="N87" s="117"/>
      <c r="O87" s="118"/>
      <c r="P87" s="284"/>
      <c r="Q87" s="119"/>
      <c r="R87" s="120"/>
      <c r="S87" s="121"/>
      <c r="T87" s="122"/>
      <c r="U87" s="123"/>
      <c r="V87" s="118"/>
      <c r="W87" s="124"/>
      <c r="X87" s="125"/>
      <c r="Y87" s="118"/>
      <c r="Z87" s="126"/>
      <c r="AA87" s="127"/>
    </row>
    <row r="88" spans="1:27">
      <c r="A88" s="132"/>
      <c r="B88" s="105"/>
      <c r="C88" s="106"/>
      <c r="D88" s="107"/>
      <c r="E88" s="108"/>
      <c r="F88" s="109"/>
      <c r="G88" s="110">
        <f t="shared" si="7"/>
        <v>0</v>
      </c>
      <c r="H88" s="111" t="str">
        <f t="shared" si="8"/>
        <v/>
      </c>
      <c r="I88" s="196"/>
      <c r="J88" s="197"/>
      <c r="K88" s="198"/>
      <c r="L88" s="130" t="s">
        <v>44</v>
      </c>
      <c r="M88" s="199">
        <f t="shared" si="9"/>
        <v>0</v>
      </c>
      <c r="N88" s="117"/>
      <c r="O88" s="118"/>
      <c r="P88" s="284"/>
      <c r="Q88" s="119"/>
      <c r="R88" s="120"/>
      <c r="S88" s="121"/>
      <c r="T88" s="122"/>
      <c r="U88" s="123"/>
      <c r="V88" s="118"/>
      <c r="W88" s="124"/>
      <c r="X88" s="125"/>
      <c r="Y88" s="118"/>
      <c r="Z88" s="126"/>
      <c r="AA88" s="127"/>
    </row>
    <row r="89" spans="1:27">
      <c r="A89" s="132"/>
      <c r="B89" s="105"/>
      <c r="C89" s="106"/>
      <c r="D89" s="107"/>
      <c r="E89" s="108"/>
      <c r="F89" s="109"/>
      <c r="G89" s="110">
        <f t="shared" si="7"/>
        <v>0</v>
      </c>
      <c r="H89" s="111" t="str">
        <f t="shared" si="8"/>
        <v/>
      </c>
      <c r="I89" s="196"/>
      <c r="J89" s="197"/>
      <c r="K89" s="198"/>
      <c r="L89" s="130" t="s">
        <v>44</v>
      </c>
      <c r="M89" s="199">
        <f t="shared" si="9"/>
        <v>0</v>
      </c>
      <c r="N89" s="117"/>
      <c r="O89" s="118"/>
      <c r="P89" s="284"/>
      <c r="Q89" s="119"/>
      <c r="R89" s="120"/>
      <c r="S89" s="121"/>
      <c r="T89" s="122"/>
      <c r="U89" s="123"/>
      <c r="V89" s="118"/>
      <c r="W89" s="124"/>
      <c r="X89" s="125"/>
      <c r="Y89" s="118"/>
      <c r="Z89" s="126"/>
      <c r="AA89" s="127"/>
    </row>
    <row r="90" spans="1:27" ht="17.25" thickBot="1">
      <c r="A90" s="201"/>
      <c r="B90" s="202"/>
      <c r="C90" s="203"/>
      <c r="D90" s="204"/>
      <c r="E90" s="205"/>
      <c r="F90" s="206"/>
      <c r="G90" s="207">
        <f t="shared" si="7"/>
        <v>0</v>
      </c>
      <c r="H90" s="208" t="str">
        <f t="shared" si="8"/>
        <v/>
      </c>
      <c r="I90" s="209"/>
      <c r="J90" s="210"/>
      <c r="K90" s="211"/>
      <c r="L90" s="212" t="s">
        <v>44</v>
      </c>
      <c r="M90" s="213">
        <f t="shared" si="9"/>
        <v>0</v>
      </c>
      <c r="N90" s="157"/>
      <c r="O90" s="158"/>
      <c r="P90" s="286"/>
      <c r="Q90" s="159"/>
      <c r="R90" s="214"/>
      <c r="S90" s="215"/>
      <c r="T90" s="216"/>
      <c r="U90" s="217"/>
      <c r="V90" s="218"/>
      <c r="W90" s="219"/>
      <c r="X90" s="162"/>
      <c r="Y90" s="158"/>
      <c r="Z90" s="163"/>
      <c r="AA90" s="164"/>
    </row>
    <row r="91" spans="1:27">
      <c r="E91" s="221"/>
      <c r="F91" s="221"/>
      <c r="G91" s="221"/>
    </row>
    <row r="92" spans="1:27">
      <c r="E92" s="221"/>
      <c r="F92" s="221"/>
      <c r="G92" s="221"/>
    </row>
    <row r="93" spans="1:27">
      <c r="E93" s="221"/>
      <c r="F93" s="221"/>
      <c r="G93" s="221"/>
    </row>
    <row r="94" spans="1:27">
      <c r="E94" s="221"/>
      <c r="F94" s="221"/>
      <c r="G94" s="221"/>
    </row>
    <row r="95" spans="1:27">
      <c r="E95" s="221"/>
      <c r="F95" s="221"/>
      <c r="G95" s="221"/>
    </row>
    <row r="96" spans="1:27">
      <c r="E96" s="221"/>
      <c r="F96" s="221"/>
      <c r="G96" s="221"/>
    </row>
    <row r="97" spans="5:7">
      <c r="E97" s="221"/>
      <c r="F97" s="221"/>
      <c r="G97" s="221"/>
    </row>
    <row r="98" spans="5:7">
      <c r="E98" s="221"/>
      <c r="F98" s="221"/>
      <c r="G98" s="221"/>
    </row>
    <row r="99" spans="5:7">
      <c r="E99" s="221"/>
      <c r="F99" s="221"/>
      <c r="G99" s="221"/>
    </row>
    <row r="100" spans="5:7">
      <c r="E100" s="221"/>
      <c r="F100" s="221"/>
      <c r="G100" s="221"/>
    </row>
    <row r="101" spans="5:7">
      <c r="E101" s="221"/>
      <c r="F101" s="221"/>
      <c r="G101" s="221"/>
    </row>
    <row r="102" spans="5:7">
      <c r="E102" s="221"/>
      <c r="F102" s="221"/>
      <c r="G102" s="221"/>
    </row>
    <row r="103" spans="5:7">
      <c r="E103" s="221"/>
      <c r="F103" s="221"/>
      <c r="G103" s="221"/>
    </row>
    <row r="104" spans="5:7">
      <c r="E104" s="221"/>
      <c r="F104" s="221"/>
      <c r="G104" s="221"/>
    </row>
    <row r="105" spans="5:7">
      <c r="E105" s="221"/>
      <c r="F105" s="221"/>
      <c r="G105" s="221"/>
    </row>
    <row r="106" spans="5:7">
      <c r="E106" s="221"/>
      <c r="F106" s="221"/>
      <c r="G106" s="221"/>
    </row>
    <row r="107" spans="5:7">
      <c r="E107" s="221"/>
      <c r="F107" s="221"/>
      <c r="G107" s="221"/>
    </row>
    <row r="108" spans="5:7">
      <c r="E108" s="221"/>
      <c r="F108" s="221"/>
      <c r="G108" s="221"/>
    </row>
    <row r="109" spans="5:7">
      <c r="E109" s="221"/>
      <c r="F109" s="221"/>
      <c r="G109" s="221"/>
    </row>
    <row r="110" spans="5:7">
      <c r="E110" s="221"/>
      <c r="F110" s="221"/>
      <c r="G110" s="221"/>
    </row>
    <row r="111" spans="5:7">
      <c r="E111" s="221"/>
      <c r="F111" s="221"/>
      <c r="G111" s="221"/>
    </row>
    <row r="112" spans="5:7">
      <c r="E112" s="221"/>
      <c r="F112" s="221"/>
      <c r="G112" s="221"/>
    </row>
    <row r="113" spans="5:7">
      <c r="E113" s="221"/>
      <c r="F113" s="221"/>
      <c r="G113" s="221"/>
    </row>
    <row r="114" spans="5:7">
      <c r="E114" s="221"/>
      <c r="F114" s="221"/>
      <c r="G114" s="221"/>
    </row>
    <row r="115" spans="5:7">
      <c r="E115" s="221"/>
      <c r="F115" s="221"/>
      <c r="G115" s="221"/>
    </row>
    <row r="116" spans="5:7">
      <c r="E116" s="221"/>
      <c r="F116" s="221"/>
      <c r="G116" s="221"/>
    </row>
    <row r="117" spans="5:7">
      <c r="E117" s="221"/>
      <c r="F117" s="221"/>
      <c r="G117" s="221"/>
    </row>
    <row r="118" spans="5:7">
      <c r="E118" s="221"/>
      <c r="F118" s="221"/>
      <c r="G118" s="221"/>
    </row>
    <row r="119" spans="5:7">
      <c r="E119" s="221"/>
      <c r="F119" s="221"/>
      <c r="G119" s="221"/>
    </row>
    <row r="120" spans="5:7">
      <c r="E120" s="221"/>
      <c r="F120" s="221"/>
      <c r="G120" s="221"/>
    </row>
    <row r="121" spans="5:7">
      <c r="E121" s="221"/>
      <c r="F121" s="221"/>
      <c r="G121" s="221"/>
    </row>
    <row r="122" spans="5:7">
      <c r="E122" s="221"/>
      <c r="F122" s="221"/>
      <c r="G122" s="221"/>
    </row>
    <row r="123" spans="5:7">
      <c r="E123" s="221"/>
      <c r="F123" s="221"/>
      <c r="G123" s="221"/>
    </row>
    <row r="124" spans="5:7">
      <c r="E124" s="221"/>
      <c r="F124" s="221"/>
      <c r="G124" s="221"/>
    </row>
    <row r="125" spans="5:7">
      <c r="E125" s="221"/>
      <c r="F125" s="221"/>
      <c r="G125" s="221"/>
    </row>
    <row r="126" spans="5:7">
      <c r="E126" s="221"/>
      <c r="F126" s="221"/>
      <c r="G126" s="221"/>
    </row>
    <row r="127" spans="5:7">
      <c r="E127" s="221"/>
      <c r="F127" s="221"/>
      <c r="G127" s="221"/>
    </row>
    <row r="128" spans="5:7">
      <c r="E128" s="221"/>
      <c r="F128" s="221"/>
      <c r="G128" s="221"/>
    </row>
    <row r="129" spans="5:7">
      <c r="E129" s="221"/>
      <c r="F129" s="221"/>
      <c r="G129" s="221"/>
    </row>
    <row r="130" spans="5:7">
      <c r="E130" s="221"/>
      <c r="F130" s="221"/>
      <c r="G130" s="221"/>
    </row>
    <row r="131" spans="5:7">
      <c r="E131" s="221"/>
      <c r="F131" s="221"/>
      <c r="G131" s="221"/>
    </row>
    <row r="132" spans="5:7">
      <c r="E132" s="221"/>
      <c r="F132" s="221"/>
      <c r="G132" s="221"/>
    </row>
    <row r="133" spans="5:7">
      <c r="E133" s="221"/>
      <c r="F133" s="221"/>
      <c r="G133" s="221"/>
    </row>
    <row r="134" spans="5:7">
      <c r="E134" s="221"/>
      <c r="F134" s="221"/>
      <c r="G134" s="221"/>
    </row>
    <row r="135" spans="5:7">
      <c r="E135" s="221"/>
      <c r="F135" s="221"/>
      <c r="G135" s="221"/>
    </row>
    <row r="136" spans="5:7">
      <c r="E136" s="221"/>
      <c r="F136" s="221"/>
      <c r="G136" s="221"/>
    </row>
    <row r="137" spans="5:7">
      <c r="E137" s="221"/>
      <c r="F137" s="221"/>
      <c r="G137" s="221"/>
    </row>
    <row r="138" spans="5:7">
      <c r="E138" s="221"/>
      <c r="F138" s="221"/>
      <c r="G138" s="221"/>
    </row>
    <row r="139" spans="5:7">
      <c r="E139" s="221"/>
      <c r="F139" s="221"/>
      <c r="G139" s="221"/>
    </row>
    <row r="140" spans="5:7">
      <c r="E140" s="221"/>
      <c r="F140" s="221"/>
      <c r="G140" s="221"/>
    </row>
    <row r="141" spans="5:7">
      <c r="E141" s="221"/>
      <c r="F141" s="221"/>
      <c r="G141" s="221"/>
    </row>
    <row r="142" spans="5:7">
      <c r="E142" s="221"/>
      <c r="F142" s="221"/>
      <c r="G142" s="221"/>
    </row>
    <row r="143" spans="5:7">
      <c r="E143" s="221"/>
      <c r="F143" s="221"/>
      <c r="G143" s="221"/>
    </row>
    <row r="144" spans="5:7">
      <c r="E144" s="221"/>
      <c r="F144" s="221"/>
      <c r="G144" s="221"/>
    </row>
    <row r="145" spans="5:7">
      <c r="E145" s="221"/>
      <c r="F145" s="221"/>
      <c r="G145" s="221"/>
    </row>
    <row r="146" spans="5:7">
      <c r="E146" s="221"/>
      <c r="F146" s="221"/>
      <c r="G146" s="221"/>
    </row>
    <row r="147" spans="5:7">
      <c r="E147" s="221"/>
      <c r="F147" s="221"/>
      <c r="G147" s="221"/>
    </row>
    <row r="148" spans="5:7">
      <c r="E148" s="221"/>
      <c r="F148" s="221"/>
      <c r="G148" s="221"/>
    </row>
    <row r="149" spans="5:7">
      <c r="E149" s="221"/>
      <c r="F149" s="221"/>
      <c r="G149" s="221"/>
    </row>
    <row r="150" spans="5:7">
      <c r="E150" s="221"/>
      <c r="F150" s="221"/>
      <c r="G150" s="221"/>
    </row>
    <row r="151" spans="5:7">
      <c r="E151" s="221"/>
      <c r="F151" s="221"/>
      <c r="G151" s="221"/>
    </row>
    <row r="152" spans="5:7">
      <c r="E152" s="221"/>
      <c r="F152" s="221"/>
      <c r="G152" s="221"/>
    </row>
    <row r="153" spans="5:7">
      <c r="E153" s="221"/>
      <c r="F153" s="221"/>
      <c r="G153" s="221"/>
    </row>
    <row r="154" spans="5:7">
      <c r="E154" s="221"/>
      <c r="F154" s="221"/>
      <c r="G154" s="221"/>
    </row>
    <row r="155" spans="5:7">
      <c r="E155" s="221"/>
      <c r="F155" s="221"/>
      <c r="G155" s="221"/>
    </row>
    <row r="156" spans="5:7">
      <c r="E156" s="221"/>
      <c r="F156" s="221"/>
      <c r="G156" s="221"/>
    </row>
    <row r="157" spans="5:7">
      <c r="E157" s="221"/>
      <c r="F157" s="221"/>
      <c r="G157" s="221"/>
    </row>
    <row r="158" spans="5:7">
      <c r="E158" s="221"/>
      <c r="F158" s="221"/>
      <c r="G158" s="221"/>
    </row>
    <row r="159" spans="5:7">
      <c r="E159" s="221"/>
      <c r="F159" s="221"/>
      <c r="G159" s="221"/>
    </row>
    <row r="160" spans="5:7">
      <c r="E160" s="221"/>
      <c r="F160" s="221"/>
      <c r="G160" s="221"/>
    </row>
    <row r="161" spans="5:7">
      <c r="E161" s="221"/>
      <c r="F161" s="221"/>
      <c r="G161" s="221"/>
    </row>
    <row r="162" spans="5:7">
      <c r="E162" s="221"/>
      <c r="F162" s="221"/>
      <c r="G162" s="221"/>
    </row>
    <row r="163" spans="5:7">
      <c r="E163" s="221"/>
      <c r="F163" s="221"/>
      <c r="G163" s="221"/>
    </row>
    <row r="164" spans="5:7">
      <c r="E164" s="221"/>
      <c r="F164" s="221"/>
      <c r="G164" s="221"/>
    </row>
    <row r="165" spans="5:7">
      <c r="E165" s="221"/>
      <c r="F165" s="221"/>
      <c r="G165" s="221"/>
    </row>
    <row r="166" spans="5:7">
      <c r="E166" s="221"/>
      <c r="F166" s="221"/>
      <c r="G166" s="221"/>
    </row>
    <row r="167" spans="5:7">
      <c r="E167" s="221"/>
      <c r="F167" s="221"/>
      <c r="G167" s="221"/>
    </row>
    <row r="168" spans="5:7">
      <c r="E168" s="221"/>
      <c r="F168" s="221"/>
      <c r="G168" s="221"/>
    </row>
    <row r="169" spans="5:7">
      <c r="E169" s="221"/>
      <c r="F169" s="221"/>
      <c r="G169" s="221"/>
    </row>
    <row r="170" spans="5:7">
      <c r="E170" s="221"/>
      <c r="F170" s="221"/>
      <c r="G170" s="221"/>
    </row>
    <row r="171" spans="5:7">
      <c r="E171" s="221"/>
      <c r="F171" s="221"/>
      <c r="G171" s="221"/>
    </row>
    <row r="172" spans="5:7">
      <c r="E172" s="221"/>
      <c r="F172" s="221"/>
      <c r="G172" s="221"/>
    </row>
    <row r="173" spans="5:7">
      <c r="E173" s="221"/>
      <c r="F173" s="221"/>
      <c r="G173" s="221"/>
    </row>
    <row r="174" spans="5:7">
      <c r="E174" s="221"/>
      <c r="F174" s="221"/>
      <c r="G174" s="221"/>
    </row>
    <row r="175" spans="5:7">
      <c r="E175" s="221"/>
      <c r="F175" s="221"/>
      <c r="G175" s="221"/>
    </row>
    <row r="176" spans="5:7">
      <c r="E176" s="221"/>
      <c r="F176" s="221"/>
      <c r="G176" s="221"/>
    </row>
    <row r="177" spans="5:7">
      <c r="E177" s="221"/>
      <c r="F177" s="221"/>
      <c r="G177" s="221"/>
    </row>
    <row r="178" spans="5:7">
      <c r="E178" s="221"/>
      <c r="F178" s="221"/>
      <c r="G178" s="221"/>
    </row>
    <row r="179" spans="5:7">
      <c r="E179" s="221"/>
      <c r="F179" s="221"/>
      <c r="G179" s="221"/>
    </row>
    <row r="180" spans="5:7">
      <c r="E180" s="221"/>
      <c r="F180" s="221"/>
      <c r="G180" s="221"/>
    </row>
    <row r="181" spans="5:7">
      <c r="E181" s="221"/>
      <c r="F181" s="221"/>
      <c r="G181" s="221"/>
    </row>
    <row r="182" spans="5:7">
      <c r="E182" s="221"/>
      <c r="F182" s="221"/>
      <c r="G182" s="221"/>
    </row>
    <row r="183" spans="5:7">
      <c r="E183" s="221"/>
      <c r="F183" s="221"/>
      <c r="G183" s="221"/>
    </row>
    <row r="184" spans="5:7">
      <c r="E184" s="221"/>
      <c r="F184" s="221"/>
      <c r="G184" s="221"/>
    </row>
    <row r="185" spans="5:7">
      <c r="E185" s="221"/>
      <c r="F185" s="221"/>
      <c r="G185" s="221"/>
    </row>
    <row r="186" spans="5:7">
      <c r="G186" s="221"/>
    </row>
    <row r="187" spans="5:7">
      <c r="G187" s="221"/>
    </row>
    <row r="188" spans="5:7">
      <c r="G188" s="221"/>
    </row>
    <row r="189" spans="5:7">
      <c r="G189" s="221"/>
    </row>
    <row r="190" spans="5:7">
      <c r="G190" s="221"/>
    </row>
    <row r="191" spans="5:7">
      <c r="G191" s="221"/>
    </row>
    <row r="192" spans="5:7">
      <c r="G192" s="221"/>
    </row>
    <row r="193" spans="7:7">
      <c r="G193" s="221"/>
    </row>
    <row r="194" spans="7:7">
      <c r="G194" s="221"/>
    </row>
    <row r="195" spans="7:7">
      <c r="G195" s="221"/>
    </row>
    <row r="196" spans="7:7">
      <c r="G196" s="221"/>
    </row>
    <row r="197" spans="7:7">
      <c r="G197" s="221"/>
    </row>
    <row r="198" spans="7:7">
      <c r="G198" s="221"/>
    </row>
    <row r="199" spans="7:7">
      <c r="G199" s="221"/>
    </row>
    <row r="200" spans="7:7">
      <c r="G200" s="221"/>
    </row>
    <row r="201" spans="7:7">
      <c r="G201" s="221"/>
    </row>
    <row r="202" spans="7:7">
      <c r="G202" s="221"/>
    </row>
    <row r="203" spans="7:7">
      <c r="G203" s="221"/>
    </row>
    <row r="204" spans="7:7">
      <c r="G204" s="221"/>
    </row>
    <row r="205" spans="7:7">
      <c r="G205" s="221"/>
    </row>
    <row r="206" spans="7:7">
      <c r="G206" s="221"/>
    </row>
    <row r="207" spans="7:7">
      <c r="G207" s="221"/>
    </row>
    <row r="208" spans="7:7">
      <c r="G208" s="221"/>
    </row>
    <row r="209" spans="7:7">
      <c r="G209" s="221"/>
    </row>
    <row r="210" spans="7:7">
      <c r="G210" s="221"/>
    </row>
    <row r="211" spans="7:7">
      <c r="G211" s="221"/>
    </row>
    <row r="212" spans="7:7">
      <c r="G212" s="221"/>
    </row>
  </sheetData>
  <mergeCells count="9">
    <mergeCell ref="AC3:AE3"/>
    <mergeCell ref="H4:M4"/>
    <mergeCell ref="A1:AA1"/>
    <mergeCell ref="A3:A4"/>
    <mergeCell ref="B3:M3"/>
    <mergeCell ref="N3:Q3"/>
    <mergeCell ref="U3:W3"/>
    <mergeCell ref="X3:Z3"/>
    <mergeCell ref="AA3:AA4"/>
  </mergeCells>
  <phoneticPr fontId="13" type="noConversion"/>
  <conditionalFormatting sqref="I1:I2 I4 I7:I8 I36 I43:I65544">
    <cfRule type="cellIs" dxfId="98" priority="134" stopIfTrue="1" operator="between">
      <formula>1</formula>
      <formula>34999</formula>
    </cfRule>
  </conditionalFormatting>
  <conditionalFormatting sqref="H7:H8 H36 H43:H212">
    <cfRule type="cellIs" dxfId="97" priority="132" stopIfTrue="1" operator="equal">
      <formula>"숙박비"</formula>
    </cfRule>
    <cfRule type="cellIs" dxfId="96" priority="133" stopIfTrue="1" operator="equal">
      <formula>"급식비"</formula>
    </cfRule>
  </conditionalFormatting>
  <conditionalFormatting sqref="U5:Z6 E42:G90 E18:G20 E5:G10 E14:G14 E24:G40">
    <cfRule type="cellIs" dxfId="95" priority="131" stopIfTrue="1" operator="equal">
      <formula>0</formula>
    </cfRule>
  </conditionalFormatting>
  <conditionalFormatting sqref="U5:W6">
    <cfRule type="cellIs" dxfId="94" priority="130" stopIfTrue="1" operator="equal">
      <formula>0</formula>
    </cfRule>
  </conditionalFormatting>
  <conditionalFormatting sqref="U5:W6">
    <cfRule type="cellIs" dxfId="93" priority="129" stopIfTrue="1" operator="equal">
      <formula>0</formula>
    </cfRule>
  </conditionalFormatting>
  <conditionalFormatting sqref="U5:W6">
    <cfRule type="cellIs" dxfId="92" priority="128" stopIfTrue="1" operator="equal">
      <formula>0</formula>
    </cfRule>
  </conditionalFormatting>
  <conditionalFormatting sqref="U5:W6">
    <cfRule type="cellIs" dxfId="91" priority="127" stopIfTrue="1" operator="equal">
      <formula>0</formula>
    </cfRule>
  </conditionalFormatting>
  <conditionalFormatting sqref="U5:W6">
    <cfRule type="cellIs" dxfId="90" priority="126" stopIfTrue="1" operator="equal">
      <formula>0</formula>
    </cfRule>
  </conditionalFormatting>
  <conditionalFormatting sqref="U33:W33">
    <cfRule type="cellIs" dxfId="89" priority="125" stopIfTrue="1" operator="equal">
      <formula>0</formula>
    </cfRule>
  </conditionalFormatting>
  <conditionalFormatting sqref="U33:W33">
    <cfRule type="cellIs" dxfId="88" priority="124" stopIfTrue="1" operator="equal">
      <formula>0</formula>
    </cfRule>
  </conditionalFormatting>
  <conditionalFormatting sqref="U33:W33">
    <cfRule type="cellIs" dxfId="87" priority="123" stopIfTrue="1" operator="equal">
      <formula>0</formula>
    </cfRule>
  </conditionalFormatting>
  <conditionalFormatting sqref="U33:W33">
    <cfRule type="cellIs" dxfId="86" priority="122" stopIfTrue="1" operator="equal">
      <formula>0</formula>
    </cfRule>
  </conditionalFormatting>
  <conditionalFormatting sqref="U33:W33">
    <cfRule type="cellIs" dxfId="85" priority="121" stopIfTrue="1" operator="equal">
      <formula>0</formula>
    </cfRule>
  </conditionalFormatting>
  <conditionalFormatting sqref="U33:W33">
    <cfRule type="cellIs" dxfId="84" priority="120" stopIfTrue="1" operator="equal">
      <formula>0</formula>
    </cfRule>
  </conditionalFormatting>
  <conditionalFormatting sqref="U36:W36">
    <cfRule type="cellIs" dxfId="83" priority="119" stopIfTrue="1" operator="equal">
      <formula>0</formula>
    </cfRule>
  </conditionalFormatting>
  <conditionalFormatting sqref="U36:W36">
    <cfRule type="cellIs" dxfId="82" priority="118" stopIfTrue="1" operator="equal">
      <formula>0</formula>
    </cfRule>
  </conditionalFormatting>
  <conditionalFormatting sqref="U36:W36">
    <cfRule type="cellIs" dxfId="81" priority="117" stopIfTrue="1" operator="equal">
      <formula>0</formula>
    </cfRule>
  </conditionalFormatting>
  <conditionalFormatting sqref="U36:W36">
    <cfRule type="cellIs" dxfId="80" priority="116" stopIfTrue="1" operator="equal">
      <formula>0</formula>
    </cfRule>
  </conditionalFormatting>
  <conditionalFormatting sqref="U36:W36">
    <cfRule type="cellIs" dxfId="79" priority="115" stopIfTrue="1" operator="equal">
      <formula>0</formula>
    </cfRule>
  </conditionalFormatting>
  <conditionalFormatting sqref="U36:W36">
    <cfRule type="cellIs" dxfId="78" priority="114" stopIfTrue="1" operator="equal">
      <formula>0</formula>
    </cfRule>
  </conditionalFormatting>
  <conditionalFormatting sqref="U47:W47">
    <cfRule type="cellIs" dxfId="77" priority="113" stopIfTrue="1" operator="equal">
      <formula>0</formula>
    </cfRule>
  </conditionalFormatting>
  <conditionalFormatting sqref="U47:W47">
    <cfRule type="cellIs" dxfId="76" priority="112" stopIfTrue="1" operator="equal">
      <formula>0</formula>
    </cfRule>
  </conditionalFormatting>
  <conditionalFormatting sqref="U47:W47">
    <cfRule type="cellIs" dxfId="75" priority="111" stopIfTrue="1" operator="equal">
      <formula>0</formula>
    </cfRule>
  </conditionalFormatting>
  <conditionalFormatting sqref="U47:W47">
    <cfRule type="cellIs" dxfId="74" priority="110" stopIfTrue="1" operator="equal">
      <formula>0</formula>
    </cfRule>
  </conditionalFormatting>
  <conditionalFormatting sqref="U47:W47">
    <cfRule type="cellIs" dxfId="73" priority="109" stopIfTrue="1" operator="equal">
      <formula>0</formula>
    </cfRule>
  </conditionalFormatting>
  <conditionalFormatting sqref="U47:W47">
    <cfRule type="cellIs" dxfId="72" priority="108" stopIfTrue="1" operator="equal">
      <formula>0</formula>
    </cfRule>
  </conditionalFormatting>
  <conditionalFormatting sqref="U58:W58">
    <cfRule type="cellIs" dxfId="71" priority="107" stopIfTrue="1" operator="equal">
      <formula>0</formula>
    </cfRule>
  </conditionalFormatting>
  <conditionalFormatting sqref="U58:W58">
    <cfRule type="cellIs" dxfId="70" priority="106" stopIfTrue="1" operator="equal">
      <formula>0</formula>
    </cfRule>
  </conditionalFormatting>
  <conditionalFormatting sqref="U58:W58">
    <cfRule type="cellIs" dxfId="69" priority="105" stopIfTrue="1" operator="equal">
      <formula>0</formula>
    </cfRule>
  </conditionalFormatting>
  <conditionalFormatting sqref="U58:W58">
    <cfRule type="cellIs" dxfId="68" priority="104" stopIfTrue="1" operator="equal">
      <formula>0</formula>
    </cfRule>
  </conditionalFormatting>
  <conditionalFormatting sqref="U58:W58">
    <cfRule type="cellIs" dxfId="67" priority="103" stopIfTrue="1" operator="equal">
      <formula>0</formula>
    </cfRule>
  </conditionalFormatting>
  <conditionalFormatting sqref="U58:W58">
    <cfRule type="cellIs" dxfId="66" priority="102" stopIfTrue="1" operator="equal">
      <formula>0</formula>
    </cfRule>
  </conditionalFormatting>
  <conditionalFormatting sqref="U69:W69">
    <cfRule type="cellIs" dxfId="65" priority="101" stopIfTrue="1" operator="equal">
      <formula>0</formula>
    </cfRule>
  </conditionalFormatting>
  <conditionalFormatting sqref="U69:W69">
    <cfRule type="cellIs" dxfId="64" priority="100" stopIfTrue="1" operator="equal">
      <formula>0</formula>
    </cfRule>
  </conditionalFormatting>
  <conditionalFormatting sqref="U69:W69">
    <cfRule type="cellIs" dxfId="63" priority="99" stopIfTrue="1" operator="equal">
      <formula>0</formula>
    </cfRule>
  </conditionalFormatting>
  <conditionalFormatting sqref="U69:W69">
    <cfRule type="cellIs" dxfId="62" priority="98" stopIfTrue="1" operator="equal">
      <formula>0</formula>
    </cfRule>
  </conditionalFormatting>
  <conditionalFormatting sqref="U69:W69">
    <cfRule type="cellIs" dxfId="61" priority="97" stopIfTrue="1" operator="equal">
      <formula>0</formula>
    </cfRule>
  </conditionalFormatting>
  <conditionalFormatting sqref="U69:W69">
    <cfRule type="cellIs" dxfId="60" priority="96" stopIfTrue="1" operator="equal">
      <formula>0</formula>
    </cfRule>
  </conditionalFormatting>
  <conditionalFormatting sqref="U80:W80">
    <cfRule type="cellIs" dxfId="59" priority="95" stopIfTrue="1" operator="equal">
      <formula>0</formula>
    </cfRule>
  </conditionalFormatting>
  <conditionalFormatting sqref="U80:W80">
    <cfRule type="cellIs" dxfId="58" priority="94" stopIfTrue="1" operator="equal">
      <formula>0</formula>
    </cfRule>
  </conditionalFormatting>
  <conditionalFormatting sqref="U80:W80">
    <cfRule type="cellIs" dxfId="57" priority="93" stopIfTrue="1" operator="equal">
      <formula>0</formula>
    </cfRule>
  </conditionalFormatting>
  <conditionalFormatting sqref="U80:W80">
    <cfRule type="cellIs" dxfId="56" priority="92" stopIfTrue="1" operator="equal">
      <formula>0</formula>
    </cfRule>
  </conditionalFormatting>
  <conditionalFormatting sqref="U80:W80">
    <cfRule type="cellIs" dxfId="55" priority="91" stopIfTrue="1" operator="equal">
      <formula>0</formula>
    </cfRule>
  </conditionalFormatting>
  <conditionalFormatting sqref="U80:W80">
    <cfRule type="cellIs" dxfId="54" priority="90" stopIfTrue="1" operator="equal">
      <formula>0</formula>
    </cfRule>
  </conditionalFormatting>
  <conditionalFormatting sqref="N5:Q5">
    <cfRule type="cellIs" dxfId="53" priority="89" stopIfTrue="1" operator="equal">
      <formula>0</formula>
    </cfRule>
  </conditionalFormatting>
  <conditionalFormatting sqref="I34:I35">
    <cfRule type="cellIs" dxfId="52" priority="75" stopIfTrue="1" operator="between">
      <formula>1</formula>
      <formula>34999</formula>
    </cfRule>
  </conditionalFormatting>
  <conditionalFormatting sqref="H34:H35">
    <cfRule type="cellIs" dxfId="51" priority="73" stopIfTrue="1" operator="equal">
      <formula>"숙박비"</formula>
    </cfRule>
    <cfRule type="cellIs" dxfId="50" priority="74" stopIfTrue="1" operator="equal">
      <formula>"급식비"</formula>
    </cfRule>
  </conditionalFormatting>
  <conditionalFormatting sqref="I37:I38">
    <cfRule type="cellIs" dxfId="49" priority="72" stopIfTrue="1" operator="between">
      <formula>1</formula>
      <formula>34999</formula>
    </cfRule>
  </conditionalFormatting>
  <conditionalFormatting sqref="H37:H38">
    <cfRule type="cellIs" dxfId="48" priority="70" stopIfTrue="1" operator="equal">
      <formula>"숙박비"</formula>
    </cfRule>
    <cfRule type="cellIs" dxfId="47" priority="71" stopIfTrue="1" operator="equal">
      <formula>"급식비"</formula>
    </cfRule>
  </conditionalFormatting>
  <conditionalFormatting sqref="I39:I40">
    <cfRule type="cellIs" dxfId="46" priority="69" stopIfTrue="1" operator="between">
      <formula>1</formula>
      <formula>34999</formula>
    </cfRule>
  </conditionalFormatting>
  <conditionalFormatting sqref="H39:H40">
    <cfRule type="cellIs" dxfId="45" priority="67" stopIfTrue="1" operator="equal">
      <formula>"숙박비"</formula>
    </cfRule>
    <cfRule type="cellIs" dxfId="44" priority="68" stopIfTrue="1" operator="equal">
      <formula>"급식비"</formula>
    </cfRule>
  </conditionalFormatting>
  <conditionalFormatting sqref="E39:G39">
    <cfRule type="cellIs" dxfId="43" priority="66" stopIfTrue="1" operator="equal">
      <formula>0</formula>
    </cfRule>
  </conditionalFormatting>
  <conditionalFormatting sqref="E42:G42">
    <cfRule type="cellIs" dxfId="42" priority="65" stopIfTrue="1" operator="equal">
      <formula>0</formula>
    </cfRule>
  </conditionalFormatting>
  <conditionalFormatting sqref="I41:I42">
    <cfRule type="cellIs" dxfId="41" priority="64" stopIfTrue="1" operator="between">
      <formula>1</formula>
      <formula>34999</formula>
    </cfRule>
  </conditionalFormatting>
  <conditionalFormatting sqref="H41:H42">
    <cfRule type="cellIs" dxfId="40" priority="62" stopIfTrue="1" operator="equal">
      <formula>"숙박비"</formula>
    </cfRule>
    <cfRule type="cellIs" dxfId="39" priority="63" stopIfTrue="1" operator="equal">
      <formula>"급식비"</formula>
    </cfRule>
  </conditionalFormatting>
  <conditionalFormatting sqref="E41:G41">
    <cfRule type="cellIs" dxfId="38" priority="61" stopIfTrue="1" operator="equal">
      <formula>0</formula>
    </cfRule>
  </conditionalFormatting>
  <conditionalFormatting sqref="I39:I40">
    <cfRule type="cellIs" dxfId="37" priority="60" stopIfTrue="1" operator="between">
      <formula>1</formula>
      <formula>34999</formula>
    </cfRule>
  </conditionalFormatting>
  <conditionalFormatting sqref="H39:H40">
    <cfRule type="cellIs" dxfId="36" priority="58" stopIfTrue="1" operator="equal">
      <formula>"숙박비"</formula>
    </cfRule>
    <cfRule type="cellIs" dxfId="35" priority="59" stopIfTrue="1" operator="equal">
      <formula>"급식비"</formula>
    </cfRule>
  </conditionalFormatting>
  <conditionalFormatting sqref="I41:I42">
    <cfRule type="cellIs" dxfId="34" priority="57" stopIfTrue="1" operator="between">
      <formula>1</formula>
      <formula>34999</formula>
    </cfRule>
  </conditionalFormatting>
  <conditionalFormatting sqref="H41:H42">
    <cfRule type="cellIs" dxfId="33" priority="55" stopIfTrue="1" operator="equal">
      <formula>"숙박비"</formula>
    </cfRule>
    <cfRule type="cellIs" dxfId="32" priority="56" stopIfTrue="1" operator="equal">
      <formula>"급식비"</formula>
    </cfRule>
  </conditionalFormatting>
  <conditionalFormatting sqref="E41:G41">
    <cfRule type="cellIs" dxfId="31" priority="54" stopIfTrue="1" operator="equal">
      <formula>0</formula>
    </cfRule>
  </conditionalFormatting>
  <conditionalFormatting sqref="E44:G44">
    <cfRule type="cellIs" dxfId="30" priority="53" stopIfTrue="1" operator="equal">
      <formula>0</formula>
    </cfRule>
  </conditionalFormatting>
  <conditionalFormatting sqref="I43:I44">
    <cfRule type="cellIs" dxfId="29" priority="52" stopIfTrue="1" operator="between">
      <formula>1</formula>
      <formula>34999</formula>
    </cfRule>
  </conditionalFormatting>
  <conditionalFormatting sqref="H43:H44">
    <cfRule type="cellIs" dxfId="28" priority="50" stopIfTrue="1" operator="equal">
      <formula>"숙박비"</formula>
    </cfRule>
    <cfRule type="cellIs" dxfId="27" priority="51" stopIfTrue="1" operator="equal">
      <formula>"급식비"</formula>
    </cfRule>
  </conditionalFormatting>
  <conditionalFormatting sqref="E43:G43">
    <cfRule type="cellIs" dxfId="26" priority="49" stopIfTrue="1" operator="equal">
      <formula>0</formula>
    </cfRule>
  </conditionalFormatting>
  <conditionalFormatting sqref="I9:I10">
    <cfRule type="cellIs" dxfId="25" priority="48" stopIfTrue="1" operator="between">
      <formula>1</formula>
      <formula>34999</formula>
    </cfRule>
  </conditionalFormatting>
  <conditionalFormatting sqref="H9:H10">
    <cfRule type="cellIs" dxfId="24" priority="46" stopIfTrue="1" operator="equal">
      <formula>"숙박비"</formula>
    </cfRule>
    <cfRule type="cellIs" dxfId="23" priority="47" stopIfTrue="1" operator="equal">
      <formula>"급식비"</formula>
    </cfRule>
  </conditionalFormatting>
  <conditionalFormatting sqref="I19:I32">
    <cfRule type="cellIs" dxfId="22" priority="39" stopIfTrue="1" operator="between">
      <formula>1</formula>
      <formula>34999</formula>
    </cfRule>
  </conditionalFormatting>
  <conditionalFormatting sqref="H19:H32">
    <cfRule type="cellIs" dxfId="21" priority="37" stopIfTrue="1" operator="equal">
      <formula>"숙박비"</formula>
    </cfRule>
    <cfRule type="cellIs" dxfId="20" priority="38" stopIfTrue="1" operator="equal">
      <formula>"급식비"</formula>
    </cfRule>
  </conditionalFormatting>
  <conditionalFormatting sqref="I11">
    <cfRule type="cellIs" dxfId="19" priority="29" stopIfTrue="1" operator="between">
      <formula>1</formula>
      <formula>34999</formula>
    </cfRule>
  </conditionalFormatting>
  <conditionalFormatting sqref="H11:H12">
    <cfRule type="cellIs" dxfId="18" priority="27" stopIfTrue="1" operator="equal">
      <formula>"숙박비"</formula>
    </cfRule>
    <cfRule type="cellIs" dxfId="17" priority="28" stopIfTrue="1" operator="equal">
      <formula>"급식비"</formula>
    </cfRule>
  </conditionalFormatting>
  <conditionalFormatting sqref="H13:H14">
    <cfRule type="cellIs" dxfId="16" priority="24" stopIfTrue="1" operator="equal">
      <formula>"숙박비"</formula>
    </cfRule>
    <cfRule type="cellIs" dxfId="15" priority="25" stopIfTrue="1" operator="equal">
      <formula>"급식비"</formula>
    </cfRule>
  </conditionalFormatting>
  <conditionalFormatting sqref="H15:H16">
    <cfRule type="cellIs" dxfId="14" priority="21" stopIfTrue="1" operator="equal">
      <formula>"숙박비"</formula>
    </cfRule>
    <cfRule type="cellIs" dxfId="13" priority="22" stopIfTrue="1" operator="equal">
      <formula>"급식비"</formula>
    </cfRule>
  </conditionalFormatting>
  <conditionalFormatting sqref="E22:G23">
    <cfRule type="cellIs" dxfId="12" priority="14" stopIfTrue="1" operator="equal">
      <formula>0</formula>
    </cfRule>
  </conditionalFormatting>
  <conditionalFormatting sqref="E21:G21">
    <cfRule type="cellIs" dxfId="11" priority="13" stopIfTrue="1" operator="equal">
      <formula>0</formula>
    </cfRule>
  </conditionalFormatting>
  <conditionalFormatting sqref="I13">
    <cfRule type="cellIs" dxfId="10" priority="12" stopIfTrue="1" operator="between">
      <formula>1</formula>
      <formula>34999</formula>
    </cfRule>
  </conditionalFormatting>
  <conditionalFormatting sqref="I12">
    <cfRule type="cellIs" dxfId="9" priority="11" stopIfTrue="1" operator="between">
      <formula>1</formula>
      <formula>34999</formula>
    </cfRule>
  </conditionalFormatting>
  <conditionalFormatting sqref="I15">
    <cfRule type="cellIs" dxfId="8" priority="10" stopIfTrue="1" operator="between">
      <formula>1</formula>
      <formula>34999</formula>
    </cfRule>
  </conditionalFormatting>
  <conditionalFormatting sqref="I14">
    <cfRule type="cellIs" dxfId="7" priority="9" stopIfTrue="1" operator="between">
      <formula>1</formula>
      <formula>34999</formula>
    </cfRule>
  </conditionalFormatting>
  <conditionalFormatting sqref="I16">
    <cfRule type="cellIs" dxfId="6" priority="7" stopIfTrue="1" operator="between">
      <formula>1</formula>
      <formula>34999</formula>
    </cfRule>
  </conditionalFormatting>
  <conditionalFormatting sqref="H17:H18">
    <cfRule type="cellIs" dxfId="5" priority="5" stopIfTrue="1" operator="equal">
      <formula>"숙박비"</formula>
    </cfRule>
    <cfRule type="cellIs" dxfId="4" priority="6" stopIfTrue="1" operator="equal">
      <formula>"급식비"</formula>
    </cfRule>
  </conditionalFormatting>
  <conditionalFormatting sqref="I17">
    <cfRule type="cellIs" dxfId="3" priority="4" stopIfTrue="1" operator="between">
      <formula>1</formula>
      <formula>34999</formula>
    </cfRule>
  </conditionalFormatting>
  <conditionalFormatting sqref="I18">
    <cfRule type="cellIs" dxfId="2" priority="3" stopIfTrue="1" operator="between">
      <formula>1</formula>
      <formula>34999</formula>
    </cfRule>
  </conditionalFormatting>
  <conditionalFormatting sqref="E11:G13">
    <cfRule type="cellIs" dxfId="1" priority="2" stopIfTrue="1" operator="equal">
      <formula>0</formula>
    </cfRule>
  </conditionalFormatting>
  <conditionalFormatting sqref="E15:G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zoomScale="70" zoomScaleNormal="70" workbookViewId="0">
      <selection activeCell="AL10" sqref="AL10"/>
    </sheetView>
  </sheetViews>
  <sheetFormatPr defaultRowHeight="16.5"/>
  <cols>
    <col min="3" max="34" width="4.625" customWidth="1"/>
    <col min="35" max="37" width="5.625" customWidth="1"/>
  </cols>
  <sheetData>
    <row r="1" spans="1:37" ht="25.5">
      <c r="A1" s="481" t="s">
        <v>166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</row>
    <row r="2" spans="1:37" ht="25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</row>
    <row r="3" spans="1:37" ht="30" customHeight="1">
      <c r="A3" s="377" t="s">
        <v>126</v>
      </c>
      <c r="B3" s="378" t="s">
        <v>127</v>
      </c>
      <c r="C3" s="255"/>
      <c r="D3" s="332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4"/>
      <c r="AE3" s="334"/>
      <c r="AF3" s="334"/>
      <c r="AG3" s="334"/>
      <c r="AH3" s="334"/>
      <c r="AI3" s="255"/>
      <c r="AJ3" s="255"/>
      <c r="AK3" s="255"/>
    </row>
    <row r="4" spans="1:37" ht="30" customHeight="1" thickBot="1">
      <c r="A4" s="353" t="s">
        <v>128</v>
      </c>
      <c r="B4" s="379" t="s">
        <v>129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</row>
    <row r="5" spans="1:37" ht="30" customHeight="1">
      <c r="A5" s="487" t="s">
        <v>84</v>
      </c>
      <c r="B5" s="488" t="s">
        <v>85</v>
      </c>
      <c r="C5" s="489">
        <v>1</v>
      </c>
      <c r="D5" s="489">
        <v>2</v>
      </c>
      <c r="E5" s="489">
        <v>3</v>
      </c>
      <c r="F5" s="489">
        <v>4</v>
      </c>
      <c r="G5" s="489">
        <v>5</v>
      </c>
      <c r="H5" s="489">
        <v>6</v>
      </c>
      <c r="I5" s="489">
        <v>7</v>
      </c>
      <c r="J5" s="489">
        <v>8</v>
      </c>
      <c r="K5" s="489">
        <v>9</v>
      </c>
      <c r="L5" s="489">
        <v>10</v>
      </c>
      <c r="M5" s="489">
        <v>11</v>
      </c>
      <c r="N5" s="489">
        <v>12</v>
      </c>
      <c r="O5" s="489">
        <v>13</v>
      </c>
      <c r="P5" s="489">
        <v>14</v>
      </c>
      <c r="Q5" s="489">
        <v>15</v>
      </c>
      <c r="R5" s="489">
        <v>16</v>
      </c>
      <c r="S5" s="489">
        <v>17</v>
      </c>
      <c r="T5" s="489">
        <v>18</v>
      </c>
      <c r="U5" s="489">
        <v>19</v>
      </c>
      <c r="V5" s="489">
        <v>20</v>
      </c>
      <c r="W5" s="489">
        <v>21</v>
      </c>
      <c r="X5" s="489">
        <v>22</v>
      </c>
      <c r="Y5" s="489">
        <v>23</v>
      </c>
      <c r="Z5" s="489">
        <v>24</v>
      </c>
      <c r="AA5" s="489">
        <v>25</v>
      </c>
      <c r="AB5" s="489">
        <v>26</v>
      </c>
      <c r="AC5" s="489">
        <v>27</v>
      </c>
      <c r="AD5" s="489">
        <v>28</v>
      </c>
      <c r="AE5" s="489">
        <v>29</v>
      </c>
      <c r="AF5" s="489">
        <v>30</v>
      </c>
      <c r="AG5" s="489">
        <v>31</v>
      </c>
      <c r="AH5" s="490" t="s">
        <v>130</v>
      </c>
      <c r="AI5" s="490"/>
      <c r="AJ5" s="491"/>
      <c r="AK5" s="492">
        <f>MAX(AK7:AK30)</f>
        <v>16</v>
      </c>
    </row>
    <row r="6" spans="1:37" ht="30" customHeight="1">
      <c r="A6" s="493"/>
      <c r="B6" s="482"/>
      <c r="C6" s="354" t="s">
        <v>132</v>
      </c>
      <c r="D6" s="354" t="s">
        <v>133</v>
      </c>
      <c r="E6" s="354" t="s">
        <v>134</v>
      </c>
      <c r="F6" s="354" t="s">
        <v>135</v>
      </c>
      <c r="G6" s="354" t="s">
        <v>136</v>
      </c>
      <c r="H6" s="354" t="s">
        <v>137</v>
      </c>
      <c r="I6" s="354" t="s">
        <v>138</v>
      </c>
      <c r="J6" s="354" t="s">
        <v>132</v>
      </c>
      <c r="K6" s="354" t="s">
        <v>133</v>
      </c>
      <c r="L6" s="354" t="s">
        <v>134</v>
      </c>
      <c r="M6" s="354" t="s">
        <v>135</v>
      </c>
      <c r="N6" s="354" t="s">
        <v>136</v>
      </c>
      <c r="O6" s="354" t="s">
        <v>137</v>
      </c>
      <c r="P6" s="354" t="s">
        <v>138</v>
      </c>
      <c r="Q6" s="354" t="s">
        <v>132</v>
      </c>
      <c r="R6" s="354" t="s">
        <v>133</v>
      </c>
      <c r="S6" s="354" t="s">
        <v>134</v>
      </c>
      <c r="T6" s="354" t="s">
        <v>135</v>
      </c>
      <c r="U6" s="354" t="s">
        <v>136</v>
      </c>
      <c r="V6" s="354" t="s">
        <v>137</v>
      </c>
      <c r="W6" s="354" t="s">
        <v>138</v>
      </c>
      <c r="X6" s="354" t="s">
        <v>132</v>
      </c>
      <c r="Y6" s="354" t="s">
        <v>133</v>
      </c>
      <c r="Z6" s="354" t="s">
        <v>134</v>
      </c>
      <c r="AA6" s="354" t="s">
        <v>135</v>
      </c>
      <c r="AB6" s="354" t="s">
        <v>136</v>
      </c>
      <c r="AC6" s="354" t="s">
        <v>137</v>
      </c>
      <c r="AD6" s="354" t="s">
        <v>138</v>
      </c>
      <c r="AE6" s="354" t="s">
        <v>132</v>
      </c>
      <c r="AF6" s="354" t="s">
        <v>133</v>
      </c>
      <c r="AG6" s="354"/>
      <c r="AH6" s="355" t="s">
        <v>139</v>
      </c>
      <c r="AI6" s="355" t="s">
        <v>140</v>
      </c>
      <c r="AJ6" s="356" t="s">
        <v>141</v>
      </c>
      <c r="AK6" s="494" t="s">
        <v>131</v>
      </c>
    </row>
    <row r="7" spans="1:37" ht="30" customHeight="1">
      <c r="A7" s="495" t="s">
        <v>86</v>
      </c>
      <c r="B7" s="357" t="s">
        <v>142</v>
      </c>
      <c r="C7" s="358"/>
      <c r="D7" s="358"/>
      <c r="E7" s="358"/>
      <c r="F7" s="358"/>
      <c r="G7" s="359" t="s">
        <v>88</v>
      </c>
      <c r="H7" s="359" t="s">
        <v>88</v>
      </c>
      <c r="I7" s="359" t="s">
        <v>88</v>
      </c>
      <c r="J7" s="359" t="s">
        <v>88</v>
      </c>
      <c r="K7" s="359" t="s">
        <v>88</v>
      </c>
      <c r="L7" s="358"/>
      <c r="M7" s="358"/>
      <c r="N7" s="359" t="s">
        <v>88</v>
      </c>
      <c r="O7" s="359" t="s">
        <v>88</v>
      </c>
      <c r="P7" s="359" t="s">
        <v>88</v>
      </c>
      <c r="Q7" s="359" t="s">
        <v>141</v>
      </c>
      <c r="R7" s="359" t="s">
        <v>141</v>
      </c>
      <c r="S7" s="359" t="s">
        <v>141</v>
      </c>
      <c r="T7" s="358"/>
      <c r="U7" s="359" t="s">
        <v>88</v>
      </c>
      <c r="V7" s="359" t="s">
        <v>88</v>
      </c>
      <c r="W7" s="359" t="s">
        <v>88</v>
      </c>
      <c r="X7" s="359" t="s">
        <v>141</v>
      </c>
      <c r="Y7" s="359" t="s">
        <v>141</v>
      </c>
      <c r="Z7" s="358"/>
      <c r="AA7" s="358"/>
      <c r="AB7" s="496" t="s">
        <v>143</v>
      </c>
      <c r="AC7" s="496" t="s">
        <v>143</v>
      </c>
      <c r="AD7" s="496" t="s">
        <v>143</v>
      </c>
      <c r="AE7" s="496" t="s">
        <v>143</v>
      </c>
      <c r="AF7" s="496" t="s">
        <v>143</v>
      </c>
      <c r="AG7" s="360"/>
      <c r="AH7" s="361">
        <f>COUNTIF(C7:AG7, "서울")</f>
        <v>0</v>
      </c>
      <c r="AI7" s="361">
        <f>COUNTIF(D7:AH7, "전지")</f>
        <v>0</v>
      </c>
      <c r="AJ7" s="380">
        <f>COUNTIF(C7:AG7, "문경")</f>
        <v>16</v>
      </c>
      <c r="AK7" s="497">
        <f>SUM(AH7:AJ7)</f>
        <v>16</v>
      </c>
    </row>
    <row r="8" spans="1:37" ht="30" customHeight="1">
      <c r="A8" s="495"/>
      <c r="B8" s="357" t="s">
        <v>144</v>
      </c>
      <c r="C8" s="358"/>
      <c r="D8" s="358"/>
      <c r="E8" s="358"/>
      <c r="F8" s="358"/>
      <c r="G8" s="359" t="s">
        <v>139</v>
      </c>
      <c r="H8" s="359" t="s">
        <v>139</v>
      </c>
      <c r="I8" s="359" t="s">
        <v>139</v>
      </c>
      <c r="J8" s="359" t="s">
        <v>139</v>
      </c>
      <c r="K8" s="359" t="s">
        <v>139</v>
      </c>
      <c r="L8" s="358"/>
      <c r="M8" s="358"/>
      <c r="N8" s="359" t="s">
        <v>139</v>
      </c>
      <c r="O8" s="359" t="s">
        <v>139</v>
      </c>
      <c r="P8" s="359" t="s">
        <v>139</v>
      </c>
      <c r="Q8" s="359" t="s">
        <v>139</v>
      </c>
      <c r="R8" s="359" t="s">
        <v>139</v>
      </c>
      <c r="S8" s="359" t="s">
        <v>139</v>
      </c>
      <c r="T8" s="358"/>
      <c r="U8" s="359" t="s">
        <v>139</v>
      </c>
      <c r="V8" s="359" t="s">
        <v>139</v>
      </c>
      <c r="W8" s="359" t="s">
        <v>139</v>
      </c>
      <c r="X8" s="359" t="s">
        <v>139</v>
      </c>
      <c r="Y8" s="359" t="s">
        <v>139</v>
      </c>
      <c r="Z8" s="358"/>
      <c r="AA8" s="358"/>
      <c r="AB8" s="496" t="s">
        <v>143</v>
      </c>
      <c r="AC8" s="496" t="s">
        <v>143</v>
      </c>
      <c r="AD8" s="496" t="s">
        <v>143</v>
      </c>
      <c r="AE8" s="496" t="s">
        <v>143</v>
      </c>
      <c r="AF8" s="496" t="s">
        <v>143</v>
      </c>
      <c r="AG8" s="360"/>
      <c r="AH8" s="361">
        <f t="shared" ref="AH8:AH29" si="0">COUNTIF(C8:AG8, "서울")</f>
        <v>16</v>
      </c>
      <c r="AI8" s="361">
        <f t="shared" ref="AI8:AI30" si="1">COUNTIF(D8:AH8, "전지")</f>
        <v>0</v>
      </c>
      <c r="AJ8" s="380">
        <f t="shared" ref="AJ8:AJ29" si="2">COUNTIF(C8:AG8, "문경")</f>
        <v>0</v>
      </c>
      <c r="AK8" s="497">
        <f t="shared" ref="AK8:AK30" si="3">SUM(AH8:AJ8)</f>
        <v>16</v>
      </c>
    </row>
    <row r="9" spans="1:37" ht="30" customHeight="1">
      <c r="A9" s="495"/>
      <c r="B9" s="357" t="s">
        <v>145</v>
      </c>
      <c r="C9" s="358"/>
      <c r="D9" s="358"/>
      <c r="E9" s="358"/>
      <c r="F9" s="358"/>
      <c r="G9" s="359" t="s">
        <v>88</v>
      </c>
      <c r="H9" s="359" t="s">
        <v>88</v>
      </c>
      <c r="I9" s="359" t="s">
        <v>88</v>
      </c>
      <c r="J9" s="359" t="s">
        <v>88</v>
      </c>
      <c r="K9" s="359" t="s">
        <v>88</v>
      </c>
      <c r="L9" s="358"/>
      <c r="M9" s="358"/>
      <c r="N9" s="359" t="s">
        <v>88</v>
      </c>
      <c r="O9" s="359" t="s">
        <v>88</v>
      </c>
      <c r="P9" s="359" t="s">
        <v>88</v>
      </c>
      <c r="Q9" s="359" t="s">
        <v>141</v>
      </c>
      <c r="R9" s="359" t="s">
        <v>141</v>
      </c>
      <c r="S9" s="359" t="s">
        <v>141</v>
      </c>
      <c r="T9" s="358"/>
      <c r="U9" s="359" t="s">
        <v>88</v>
      </c>
      <c r="V9" s="359" t="s">
        <v>88</v>
      </c>
      <c r="W9" s="359" t="s">
        <v>88</v>
      </c>
      <c r="X9" s="359" t="s">
        <v>141</v>
      </c>
      <c r="Y9" s="359" t="s">
        <v>141</v>
      </c>
      <c r="Z9" s="358"/>
      <c r="AA9" s="358"/>
      <c r="AB9" s="496" t="s">
        <v>143</v>
      </c>
      <c r="AC9" s="496" t="s">
        <v>143</v>
      </c>
      <c r="AD9" s="496" t="s">
        <v>143</v>
      </c>
      <c r="AE9" s="496" t="s">
        <v>143</v>
      </c>
      <c r="AF9" s="496" t="s">
        <v>143</v>
      </c>
      <c r="AG9" s="360"/>
      <c r="AH9" s="361">
        <f t="shared" si="0"/>
        <v>0</v>
      </c>
      <c r="AI9" s="361">
        <f t="shared" si="1"/>
        <v>0</v>
      </c>
      <c r="AJ9" s="380">
        <f t="shared" si="2"/>
        <v>16</v>
      </c>
      <c r="AK9" s="497">
        <f t="shared" si="3"/>
        <v>16</v>
      </c>
    </row>
    <row r="10" spans="1:37" ht="30" customHeight="1">
      <c r="A10" s="495"/>
      <c r="B10" s="362" t="s">
        <v>146</v>
      </c>
      <c r="C10" s="358"/>
      <c r="D10" s="358"/>
      <c r="E10" s="358"/>
      <c r="F10" s="358"/>
      <c r="G10" s="359" t="s">
        <v>139</v>
      </c>
      <c r="H10" s="359" t="s">
        <v>139</v>
      </c>
      <c r="I10" s="359" t="s">
        <v>139</v>
      </c>
      <c r="J10" s="359" t="s">
        <v>139</v>
      </c>
      <c r="K10" s="359" t="s">
        <v>139</v>
      </c>
      <c r="L10" s="358"/>
      <c r="M10" s="358"/>
      <c r="N10" s="359" t="s">
        <v>139</v>
      </c>
      <c r="O10" s="359" t="s">
        <v>139</v>
      </c>
      <c r="P10" s="359" t="s">
        <v>139</v>
      </c>
      <c r="Q10" s="359" t="s">
        <v>139</v>
      </c>
      <c r="R10" s="359" t="s">
        <v>139</v>
      </c>
      <c r="S10" s="359" t="s">
        <v>139</v>
      </c>
      <c r="T10" s="358"/>
      <c r="U10" s="359" t="s">
        <v>139</v>
      </c>
      <c r="V10" s="359" t="s">
        <v>139</v>
      </c>
      <c r="W10" s="359" t="s">
        <v>139</v>
      </c>
      <c r="X10" s="359" t="s">
        <v>139</v>
      </c>
      <c r="Y10" s="359" t="s">
        <v>139</v>
      </c>
      <c r="Z10" s="358"/>
      <c r="AA10" s="358"/>
      <c r="AB10" s="496" t="s">
        <v>143</v>
      </c>
      <c r="AC10" s="496" t="s">
        <v>143</v>
      </c>
      <c r="AD10" s="496" t="s">
        <v>143</v>
      </c>
      <c r="AE10" s="496" t="s">
        <v>143</v>
      </c>
      <c r="AF10" s="496" t="s">
        <v>143</v>
      </c>
      <c r="AG10" s="360"/>
      <c r="AH10" s="361">
        <f t="shared" si="0"/>
        <v>16</v>
      </c>
      <c r="AI10" s="361">
        <f t="shared" si="1"/>
        <v>0</v>
      </c>
      <c r="AJ10" s="380">
        <f t="shared" si="2"/>
        <v>0</v>
      </c>
      <c r="AK10" s="497">
        <f t="shared" si="3"/>
        <v>16</v>
      </c>
    </row>
    <row r="11" spans="1:37" ht="30" customHeight="1">
      <c r="A11" s="495"/>
      <c r="B11" s="357" t="s">
        <v>147</v>
      </c>
      <c r="C11" s="358"/>
      <c r="D11" s="358"/>
      <c r="E11" s="358"/>
      <c r="F11" s="358"/>
      <c r="G11" s="359" t="s">
        <v>88</v>
      </c>
      <c r="H11" s="359" t="s">
        <v>88</v>
      </c>
      <c r="I11" s="359" t="s">
        <v>88</v>
      </c>
      <c r="J11" s="359" t="s">
        <v>88</v>
      </c>
      <c r="K11" s="359" t="s">
        <v>88</v>
      </c>
      <c r="L11" s="358"/>
      <c r="M11" s="358"/>
      <c r="N11" s="359" t="s">
        <v>88</v>
      </c>
      <c r="O11" s="359" t="s">
        <v>88</v>
      </c>
      <c r="P11" s="359" t="s">
        <v>88</v>
      </c>
      <c r="Q11" s="359" t="s">
        <v>141</v>
      </c>
      <c r="R11" s="359" t="s">
        <v>141</v>
      </c>
      <c r="S11" s="359" t="s">
        <v>141</v>
      </c>
      <c r="T11" s="358"/>
      <c r="U11" s="359" t="s">
        <v>88</v>
      </c>
      <c r="V11" s="359" t="s">
        <v>88</v>
      </c>
      <c r="W11" s="359" t="s">
        <v>88</v>
      </c>
      <c r="X11" s="359" t="s">
        <v>141</v>
      </c>
      <c r="Y11" s="359" t="s">
        <v>141</v>
      </c>
      <c r="Z11" s="358"/>
      <c r="AA11" s="358"/>
      <c r="AB11" s="496" t="s">
        <v>143</v>
      </c>
      <c r="AC11" s="496" t="s">
        <v>143</v>
      </c>
      <c r="AD11" s="496" t="s">
        <v>143</v>
      </c>
      <c r="AE11" s="496" t="s">
        <v>143</v>
      </c>
      <c r="AF11" s="496" t="s">
        <v>143</v>
      </c>
      <c r="AG11" s="360"/>
      <c r="AH11" s="361">
        <f t="shared" si="0"/>
        <v>0</v>
      </c>
      <c r="AI11" s="361">
        <f t="shared" si="1"/>
        <v>0</v>
      </c>
      <c r="AJ11" s="380">
        <f t="shared" si="2"/>
        <v>16</v>
      </c>
      <c r="AK11" s="497">
        <f t="shared" si="3"/>
        <v>16</v>
      </c>
    </row>
    <row r="12" spans="1:37" ht="30" customHeight="1">
      <c r="A12" s="495"/>
      <c r="B12" s="357" t="s">
        <v>148</v>
      </c>
      <c r="C12" s="358"/>
      <c r="D12" s="358"/>
      <c r="E12" s="358"/>
      <c r="F12" s="358"/>
      <c r="G12" s="359" t="s">
        <v>88</v>
      </c>
      <c r="H12" s="359" t="s">
        <v>88</v>
      </c>
      <c r="I12" s="359" t="s">
        <v>88</v>
      </c>
      <c r="J12" s="359" t="s">
        <v>88</v>
      </c>
      <c r="K12" s="359" t="s">
        <v>88</v>
      </c>
      <c r="L12" s="358"/>
      <c r="M12" s="358"/>
      <c r="N12" s="359" t="s">
        <v>88</v>
      </c>
      <c r="O12" s="359" t="s">
        <v>88</v>
      </c>
      <c r="P12" s="359" t="s">
        <v>88</v>
      </c>
      <c r="Q12" s="359" t="s">
        <v>141</v>
      </c>
      <c r="R12" s="359" t="s">
        <v>141</v>
      </c>
      <c r="S12" s="359" t="s">
        <v>141</v>
      </c>
      <c r="T12" s="358"/>
      <c r="U12" s="359" t="s">
        <v>88</v>
      </c>
      <c r="V12" s="359" t="s">
        <v>88</v>
      </c>
      <c r="W12" s="359" t="s">
        <v>88</v>
      </c>
      <c r="X12" s="359" t="s">
        <v>141</v>
      </c>
      <c r="Y12" s="359" t="s">
        <v>141</v>
      </c>
      <c r="Z12" s="358"/>
      <c r="AA12" s="358"/>
      <c r="AB12" s="496" t="s">
        <v>143</v>
      </c>
      <c r="AC12" s="496" t="s">
        <v>143</v>
      </c>
      <c r="AD12" s="496" t="s">
        <v>143</v>
      </c>
      <c r="AE12" s="496" t="s">
        <v>143</v>
      </c>
      <c r="AF12" s="496" t="s">
        <v>143</v>
      </c>
      <c r="AG12" s="360"/>
      <c r="AH12" s="361">
        <f>COUNTIF(C12:AG12, "서울")</f>
        <v>0</v>
      </c>
      <c r="AI12" s="361">
        <f t="shared" si="1"/>
        <v>0</v>
      </c>
      <c r="AJ12" s="380">
        <f>COUNTIF(C12:AG12, "문경")</f>
        <v>16</v>
      </c>
      <c r="AK12" s="497">
        <f>SUM(AH12:AJ12)</f>
        <v>16</v>
      </c>
    </row>
    <row r="13" spans="1:37" ht="30" customHeight="1">
      <c r="A13" s="495" t="s">
        <v>91</v>
      </c>
      <c r="B13" s="357" t="s">
        <v>70</v>
      </c>
      <c r="C13" s="358"/>
      <c r="D13" s="358"/>
      <c r="E13" s="358"/>
      <c r="F13" s="358"/>
      <c r="G13" s="359" t="s">
        <v>88</v>
      </c>
      <c r="H13" s="359" t="s">
        <v>88</v>
      </c>
      <c r="I13" s="359" t="s">
        <v>88</v>
      </c>
      <c r="J13" s="359" t="s">
        <v>88</v>
      </c>
      <c r="K13" s="359" t="s">
        <v>88</v>
      </c>
      <c r="L13" s="358"/>
      <c r="M13" s="358"/>
      <c r="N13" s="359" t="s">
        <v>88</v>
      </c>
      <c r="O13" s="359" t="s">
        <v>88</v>
      </c>
      <c r="P13" s="359" t="s">
        <v>88</v>
      </c>
      <c r="Q13" s="359" t="s">
        <v>141</v>
      </c>
      <c r="R13" s="359" t="s">
        <v>141</v>
      </c>
      <c r="S13" s="359" t="s">
        <v>141</v>
      </c>
      <c r="T13" s="358"/>
      <c r="U13" s="359" t="s">
        <v>88</v>
      </c>
      <c r="V13" s="359" t="s">
        <v>88</v>
      </c>
      <c r="W13" s="359" t="s">
        <v>88</v>
      </c>
      <c r="X13" s="359" t="s">
        <v>141</v>
      </c>
      <c r="Y13" s="359" t="s">
        <v>141</v>
      </c>
      <c r="Z13" s="358"/>
      <c r="AA13" s="358"/>
      <c r="AB13" s="496" t="s">
        <v>143</v>
      </c>
      <c r="AC13" s="496" t="s">
        <v>143</v>
      </c>
      <c r="AD13" s="496" t="s">
        <v>143</v>
      </c>
      <c r="AE13" s="496" t="s">
        <v>143</v>
      </c>
      <c r="AF13" s="496" t="s">
        <v>143</v>
      </c>
      <c r="AG13" s="360"/>
      <c r="AH13" s="361">
        <f t="shared" si="0"/>
        <v>0</v>
      </c>
      <c r="AI13" s="361">
        <f t="shared" si="1"/>
        <v>0</v>
      </c>
      <c r="AJ13" s="380">
        <f t="shared" si="2"/>
        <v>16</v>
      </c>
      <c r="AK13" s="497">
        <f t="shared" si="3"/>
        <v>16</v>
      </c>
    </row>
    <row r="14" spans="1:37" ht="30" customHeight="1">
      <c r="A14" s="495"/>
      <c r="B14" s="357" t="s">
        <v>71</v>
      </c>
      <c r="C14" s="358"/>
      <c r="D14" s="358"/>
      <c r="E14" s="358"/>
      <c r="F14" s="358"/>
      <c r="G14" s="359" t="s">
        <v>88</v>
      </c>
      <c r="H14" s="359" t="s">
        <v>88</v>
      </c>
      <c r="I14" s="359" t="s">
        <v>88</v>
      </c>
      <c r="J14" s="359" t="s">
        <v>88</v>
      </c>
      <c r="K14" s="359" t="s">
        <v>88</v>
      </c>
      <c r="L14" s="358"/>
      <c r="M14" s="358"/>
      <c r="N14" s="359" t="s">
        <v>88</v>
      </c>
      <c r="O14" s="359" t="s">
        <v>88</v>
      </c>
      <c r="P14" s="359" t="s">
        <v>88</v>
      </c>
      <c r="Q14" s="359" t="s">
        <v>141</v>
      </c>
      <c r="R14" s="359" t="s">
        <v>141</v>
      </c>
      <c r="S14" s="359" t="s">
        <v>141</v>
      </c>
      <c r="T14" s="358"/>
      <c r="U14" s="359" t="s">
        <v>88</v>
      </c>
      <c r="V14" s="359" t="s">
        <v>88</v>
      </c>
      <c r="W14" s="359" t="s">
        <v>88</v>
      </c>
      <c r="X14" s="359" t="s">
        <v>141</v>
      </c>
      <c r="Y14" s="359" t="s">
        <v>141</v>
      </c>
      <c r="Z14" s="358"/>
      <c r="AA14" s="358"/>
      <c r="AB14" s="496" t="s">
        <v>143</v>
      </c>
      <c r="AC14" s="496" t="s">
        <v>143</v>
      </c>
      <c r="AD14" s="496" t="s">
        <v>143</v>
      </c>
      <c r="AE14" s="496" t="s">
        <v>143</v>
      </c>
      <c r="AF14" s="496" t="s">
        <v>143</v>
      </c>
      <c r="AG14" s="360"/>
      <c r="AH14" s="361">
        <f t="shared" si="0"/>
        <v>0</v>
      </c>
      <c r="AI14" s="361">
        <f t="shared" si="1"/>
        <v>0</v>
      </c>
      <c r="AJ14" s="380">
        <f t="shared" si="2"/>
        <v>16</v>
      </c>
      <c r="AK14" s="497">
        <f t="shared" si="3"/>
        <v>16</v>
      </c>
    </row>
    <row r="15" spans="1:37" ht="30" customHeight="1">
      <c r="A15" s="495"/>
      <c r="B15" s="357" t="s">
        <v>149</v>
      </c>
      <c r="C15" s="358"/>
      <c r="D15" s="358"/>
      <c r="E15" s="358"/>
      <c r="F15" s="358"/>
      <c r="G15" s="359" t="s">
        <v>88</v>
      </c>
      <c r="H15" s="359" t="s">
        <v>88</v>
      </c>
      <c r="I15" s="359" t="s">
        <v>88</v>
      </c>
      <c r="J15" s="359" t="s">
        <v>88</v>
      </c>
      <c r="K15" s="359" t="s">
        <v>88</v>
      </c>
      <c r="L15" s="358"/>
      <c r="M15" s="358"/>
      <c r="N15" s="359" t="s">
        <v>88</v>
      </c>
      <c r="O15" s="359" t="s">
        <v>88</v>
      </c>
      <c r="P15" s="359" t="s">
        <v>88</v>
      </c>
      <c r="Q15" s="359" t="s">
        <v>141</v>
      </c>
      <c r="R15" s="359" t="s">
        <v>141</v>
      </c>
      <c r="S15" s="359" t="s">
        <v>141</v>
      </c>
      <c r="T15" s="358"/>
      <c r="U15" s="359" t="s">
        <v>88</v>
      </c>
      <c r="V15" s="359" t="s">
        <v>88</v>
      </c>
      <c r="W15" s="359" t="s">
        <v>88</v>
      </c>
      <c r="X15" s="359" t="s">
        <v>141</v>
      </c>
      <c r="Y15" s="359" t="s">
        <v>141</v>
      </c>
      <c r="Z15" s="358"/>
      <c r="AA15" s="358"/>
      <c r="AB15" s="496" t="s">
        <v>143</v>
      </c>
      <c r="AC15" s="496" t="s">
        <v>143</v>
      </c>
      <c r="AD15" s="496" t="s">
        <v>143</v>
      </c>
      <c r="AE15" s="496" t="s">
        <v>143</v>
      </c>
      <c r="AF15" s="496" t="s">
        <v>143</v>
      </c>
      <c r="AG15" s="360"/>
      <c r="AH15" s="361">
        <f t="shared" si="0"/>
        <v>0</v>
      </c>
      <c r="AI15" s="361">
        <f t="shared" si="1"/>
        <v>0</v>
      </c>
      <c r="AJ15" s="380">
        <f t="shared" si="2"/>
        <v>16</v>
      </c>
      <c r="AK15" s="497">
        <f t="shared" si="3"/>
        <v>16</v>
      </c>
    </row>
    <row r="16" spans="1:37" ht="30" customHeight="1">
      <c r="A16" s="495"/>
      <c r="B16" s="357" t="s">
        <v>150</v>
      </c>
      <c r="C16" s="358"/>
      <c r="D16" s="358"/>
      <c r="E16" s="358"/>
      <c r="F16" s="358"/>
      <c r="G16" s="359" t="s">
        <v>88</v>
      </c>
      <c r="H16" s="359" t="s">
        <v>88</v>
      </c>
      <c r="I16" s="359" t="s">
        <v>88</v>
      </c>
      <c r="J16" s="359" t="s">
        <v>88</v>
      </c>
      <c r="K16" s="359" t="s">
        <v>88</v>
      </c>
      <c r="L16" s="358"/>
      <c r="M16" s="358"/>
      <c r="N16" s="359" t="s">
        <v>88</v>
      </c>
      <c r="O16" s="359" t="s">
        <v>88</v>
      </c>
      <c r="P16" s="359" t="s">
        <v>88</v>
      </c>
      <c r="Q16" s="359" t="s">
        <v>141</v>
      </c>
      <c r="R16" s="359" t="s">
        <v>141</v>
      </c>
      <c r="S16" s="359" t="s">
        <v>141</v>
      </c>
      <c r="T16" s="358"/>
      <c r="U16" s="359" t="s">
        <v>88</v>
      </c>
      <c r="V16" s="359" t="s">
        <v>88</v>
      </c>
      <c r="W16" s="359" t="s">
        <v>88</v>
      </c>
      <c r="X16" s="359" t="s">
        <v>141</v>
      </c>
      <c r="Y16" s="359" t="s">
        <v>141</v>
      </c>
      <c r="Z16" s="358"/>
      <c r="AA16" s="358"/>
      <c r="AB16" s="496" t="s">
        <v>143</v>
      </c>
      <c r="AC16" s="496" t="s">
        <v>143</v>
      </c>
      <c r="AD16" s="496" t="s">
        <v>143</v>
      </c>
      <c r="AE16" s="496" t="s">
        <v>143</v>
      </c>
      <c r="AF16" s="496" t="s">
        <v>143</v>
      </c>
      <c r="AG16" s="360"/>
      <c r="AH16" s="361">
        <f t="shared" si="0"/>
        <v>0</v>
      </c>
      <c r="AI16" s="361">
        <f t="shared" si="1"/>
        <v>0</v>
      </c>
      <c r="AJ16" s="380">
        <f t="shared" si="2"/>
        <v>16</v>
      </c>
      <c r="AK16" s="497">
        <f t="shared" si="3"/>
        <v>16</v>
      </c>
    </row>
    <row r="17" spans="1:37" ht="30" customHeight="1">
      <c r="A17" s="495"/>
      <c r="B17" s="357" t="s">
        <v>151</v>
      </c>
      <c r="C17" s="358"/>
      <c r="D17" s="358"/>
      <c r="E17" s="358"/>
      <c r="F17" s="358"/>
      <c r="G17" s="359" t="s">
        <v>88</v>
      </c>
      <c r="H17" s="359" t="s">
        <v>88</v>
      </c>
      <c r="I17" s="359" t="s">
        <v>88</v>
      </c>
      <c r="J17" s="359" t="s">
        <v>88</v>
      </c>
      <c r="K17" s="359" t="s">
        <v>88</v>
      </c>
      <c r="L17" s="358"/>
      <c r="M17" s="358"/>
      <c r="N17" s="359" t="s">
        <v>88</v>
      </c>
      <c r="O17" s="359" t="s">
        <v>88</v>
      </c>
      <c r="P17" s="359" t="s">
        <v>88</v>
      </c>
      <c r="Q17" s="359" t="s">
        <v>141</v>
      </c>
      <c r="R17" s="359" t="s">
        <v>141</v>
      </c>
      <c r="S17" s="359" t="s">
        <v>141</v>
      </c>
      <c r="T17" s="358"/>
      <c r="U17" s="359" t="s">
        <v>88</v>
      </c>
      <c r="V17" s="359" t="s">
        <v>88</v>
      </c>
      <c r="W17" s="359" t="s">
        <v>88</v>
      </c>
      <c r="X17" s="359" t="s">
        <v>141</v>
      </c>
      <c r="Y17" s="359" t="s">
        <v>141</v>
      </c>
      <c r="Z17" s="358"/>
      <c r="AA17" s="358"/>
      <c r="AB17" s="496" t="s">
        <v>143</v>
      </c>
      <c r="AC17" s="496" t="s">
        <v>143</v>
      </c>
      <c r="AD17" s="496" t="s">
        <v>143</v>
      </c>
      <c r="AE17" s="496" t="s">
        <v>143</v>
      </c>
      <c r="AF17" s="496" t="s">
        <v>143</v>
      </c>
      <c r="AG17" s="360"/>
      <c r="AH17" s="361">
        <f t="shared" si="0"/>
        <v>0</v>
      </c>
      <c r="AI17" s="361">
        <f t="shared" si="1"/>
        <v>0</v>
      </c>
      <c r="AJ17" s="380">
        <f t="shared" si="2"/>
        <v>16</v>
      </c>
      <c r="AK17" s="497">
        <f t="shared" si="3"/>
        <v>16</v>
      </c>
    </row>
    <row r="18" spans="1:37" ht="30" customHeight="1">
      <c r="A18" s="495"/>
      <c r="B18" s="357" t="s">
        <v>152</v>
      </c>
      <c r="C18" s="358"/>
      <c r="D18" s="358"/>
      <c r="E18" s="358"/>
      <c r="F18" s="358"/>
      <c r="G18" s="359" t="s">
        <v>88</v>
      </c>
      <c r="H18" s="359" t="s">
        <v>88</v>
      </c>
      <c r="I18" s="359" t="s">
        <v>88</v>
      </c>
      <c r="J18" s="359" t="s">
        <v>88</v>
      </c>
      <c r="K18" s="359" t="s">
        <v>88</v>
      </c>
      <c r="L18" s="358"/>
      <c r="M18" s="358"/>
      <c r="N18" s="359" t="s">
        <v>88</v>
      </c>
      <c r="O18" s="359" t="s">
        <v>88</v>
      </c>
      <c r="P18" s="359" t="s">
        <v>88</v>
      </c>
      <c r="Q18" s="359" t="s">
        <v>141</v>
      </c>
      <c r="R18" s="359" t="s">
        <v>141</v>
      </c>
      <c r="S18" s="359" t="s">
        <v>141</v>
      </c>
      <c r="T18" s="358"/>
      <c r="U18" s="359" t="s">
        <v>88</v>
      </c>
      <c r="V18" s="359" t="s">
        <v>88</v>
      </c>
      <c r="W18" s="359" t="s">
        <v>88</v>
      </c>
      <c r="X18" s="359" t="s">
        <v>141</v>
      </c>
      <c r="Y18" s="359" t="s">
        <v>141</v>
      </c>
      <c r="Z18" s="358"/>
      <c r="AA18" s="358"/>
      <c r="AB18" s="496" t="s">
        <v>143</v>
      </c>
      <c r="AC18" s="496" t="s">
        <v>143</v>
      </c>
      <c r="AD18" s="496" t="s">
        <v>143</v>
      </c>
      <c r="AE18" s="496" t="s">
        <v>143</v>
      </c>
      <c r="AF18" s="496" t="s">
        <v>143</v>
      </c>
      <c r="AG18" s="360"/>
      <c r="AH18" s="361">
        <f t="shared" si="0"/>
        <v>0</v>
      </c>
      <c r="AI18" s="361">
        <f t="shared" si="1"/>
        <v>0</v>
      </c>
      <c r="AJ18" s="380">
        <f t="shared" si="2"/>
        <v>16</v>
      </c>
      <c r="AK18" s="497">
        <f t="shared" si="3"/>
        <v>16</v>
      </c>
    </row>
    <row r="19" spans="1:37" ht="30" customHeight="1">
      <c r="A19" s="495"/>
      <c r="B19" s="357" t="s">
        <v>153</v>
      </c>
      <c r="C19" s="358"/>
      <c r="D19" s="358"/>
      <c r="E19" s="358"/>
      <c r="F19" s="358"/>
      <c r="G19" s="359" t="s">
        <v>139</v>
      </c>
      <c r="H19" s="359" t="s">
        <v>139</v>
      </c>
      <c r="I19" s="359" t="s">
        <v>139</v>
      </c>
      <c r="J19" s="359" t="s">
        <v>139</v>
      </c>
      <c r="K19" s="359" t="s">
        <v>139</v>
      </c>
      <c r="L19" s="358"/>
      <c r="M19" s="358"/>
      <c r="N19" s="359" t="s">
        <v>139</v>
      </c>
      <c r="O19" s="359" t="s">
        <v>139</v>
      </c>
      <c r="P19" s="359" t="s">
        <v>139</v>
      </c>
      <c r="Q19" s="359" t="s">
        <v>139</v>
      </c>
      <c r="R19" s="359" t="s">
        <v>139</v>
      </c>
      <c r="S19" s="359" t="s">
        <v>139</v>
      </c>
      <c r="T19" s="358"/>
      <c r="U19" s="359" t="s">
        <v>139</v>
      </c>
      <c r="V19" s="359" t="s">
        <v>139</v>
      </c>
      <c r="W19" s="359" t="s">
        <v>139</v>
      </c>
      <c r="X19" s="359" t="s">
        <v>139</v>
      </c>
      <c r="Y19" s="359" t="s">
        <v>139</v>
      </c>
      <c r="Z19" s="358"/>
      <c r="AA19" s="358"/>
      <c r="AB19" s="496" t="s">
        <v>143</v>
      </c>
      <c r="AC19" s="496" t="s">
        <v>143</v>
      </c>
      <c r="AD19" s="496" t="s">
        <v>143</v>
      </c>
      <c r="AE19" s="496" t="s">
        <v>143</v>
      </c>
      <c r="AF19" s="496" t="s">
        <v>143</v>
      </c>
      <c r="AG19" s="360"/>
      <c r="AH19" s="361">
        <f t="shared" si="0"/>
        <v>16</v>
      </c>
      <c r="AI19" s="361">
        <f t="shared" si="1"/>
        <v>0</v>
      </c>
      <c r="AJ19" s="380">
        <f t="shared" si="2"/>
        <v>0</v>
      </c>
      <c r="AK19" s="497">
        <f t="shared" si="3"/>
        <v>16</v>
      </c>
    </row>
    <row r="20" spans="1:37" ht="30" customHeight="1">
      <c r="A20" s="495"/>
      <c r="B20" s="357" t="s">
        <v>154</v>
      </c>
      <c r="C20" s="358"/>
      <c r="D20" s="358"/>
      <c r="E20" s="358"/>
      <c r="F20" s="358"/>
      <c r="G20" s="359" t="s">
        <v>139</v>
      </c>
      <c r="H20" s="359" t="s">
        <v>139</v>
      </c>
      <c r="I20" s="359" t="s">
        <v>139</v>
      </c>
      <c r="J20" s="359" t="s">
        <v>139</v>
      </c>
      <c r="K20" s="359" t="s">
        <v>139</v>
      </c>
      <c r="L20" s="358"/>
      <c r="M20" s="358"/>
      <c r="N20" s="359" t="s">
        <v>139</v>
      </c>
      <c r="O20" s="359" t="s">
        <v>139</v>
      </c>
      <c r="P20" s="359" t="s">
        <v>139</v>
      </c>
      <c r="Q20" s="359" t="s">
        <v>139</v>
      </c>
      <c r="R20" s="359" t="s">
        <v>139</v>
      </c>
      <c r="S20" s="359" t="s">
        <v>139</v>
      </c>
      <c r="T20" s="358"/>
      <c r="U20" s="359" t="s">
        <v>139</v>
      </c>
      <c r="V20" s="359" t="s">
        <v>139</v>
      </c>
      <c r="W20" s="359" t="s">
        <v>139</v>
      </c>
      <c r="X20" s="359" t="s">
        <v>139</v>
      </c>
      <c r="Y20" s="359" t="s">
        <v>139</v>
      </c>
      <c r="Z20" s="358"/>
      <c r="AA20" s="358"/>
      <c r="AB20" s="496" t="s">
        <v>143</v>
      </c>
      <c r="AC20" s="496" t="s">
        <v>143</v>
      </c>
      <c r="AD20" s="496" t="s">
        <v>143</v>
      </c>
      <c r="AE20" s="496" t="s">
        <v>143</v>
      </c>
      <c r="AF20" s="496" t="s">
        <v>143</v>
      </c>
      <c r="AG20" s="360"/>
      <c r="AH20" s="361">
        <f t="shared" si="0"/>
        <v>16</v>
      </c>
      <c r="AI20" s="361">
        <f t="shared" si="1"/>
        <v>0</v>
      </c>
      <c r="AJ20" s="380">
        <f t="shared" si="2"/>
        <v>0</v>
      </c>
      <c r="AK20" s="497">
        <f t="shared" si="3"/>
        <v>16</v>
      </c>
    </row>
    <row r="21" spans="1:37" ht="30" customHeight="1">
      <c r="A21" s="495"/>
      <c r="B21" s="357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498"/>
      <c r="AC21" s="498"/>
      <c r="AD21" s="498"/>
      <c r="AE21" s="498"/>
      <c r="AF21" s="498"/>
      <c r="AG21" s="360"/>
      <c r="AH21" s="361">
        <f t="shared" si="0"/>
        <v>0</v>
      </c>
      <c r="AI21" s="361">
        <f t="shared" si="1"/>
        <v>0</v>
      </c>
      <c r="AJ21" s="380">
        <f t="shared" si="2"/>
        <v>0</v>
      </c>
      <c r="AK21" s="372">
        <f t="shared" si="3"/>
        <v>0</v>
      </c>
    </row>
    <row r="22" spans="1:37" ht="30" customHeight="1">
      <c r="A22" s="495" t="s">
        <v>92</v>
      </c>
      <c r="B22" s="357" t="s">
        <v>155</v>
      </c>
      <c r="C22" s="358"/>
      <c r="D22" s="358"/>
      <c r="E22" s="358"/>
      <c r="F22" s="358"/>
      <c r="G22" s="359" t="s">
        <v>139</v>
      </c>
      <c r="H22" s="359" t="s">
        <v>139</v>
      </c>
      <c r="I22" s="359" t="s">
        <v>139</v>
      </c>
      <c r="J22" s="359" t="s">
        <v>139</v>
      </c>
      <c r="K22" s="359" t="s">
        <v>139</v>
      </c>
      <c r="L22" s="358"/>
      <c r="M22" s="358"/>
      <c r="N22" s="359" t="s">
        <v>139</v>
      </c>
      <c r="O22" s="359" t="s">
        <v>139</v>
      </c>
      <c r="P22" s="359" t="s">
        <v>139</v>
      </c>
      <c r="Q22" s="359" t="s">
        <v>139</v>
      </c>
      <c r="R22" s="359" t="s">
        <v>139</v>
      </c>
      <c r="S22" s="359" t="s">
        <v>139</v>
      </c>
      <c r="T22" s="358"/>
      <c r="U22" s="359" t="s">
        <v>139</v>
      </c>
      <c r="V22" s="359" t="s">
        <v>139</v>
      </c>
      <c r="W22" s="359" t="s">
        <v>139</v>
      </c>
      <c r="X22" s="359" t="s">
        <v>139</v>
      </c>
      <c r="Y22" s="359" t="s">
        <v>139</v>
      </c>
      <c r="Z22" s="358"/>
      <c r="AA22" s="358"/>
      <c r="AB22" s="496" t="s">
        <v>143</v>
      </c>
      <c r="AC22" s="496" t="s">
        <v>143</v>
      </c>
      <c r="AD22" s="496" t="s">
        <v>143</v>
      </c>
      <c r="AE22" s="496" t="s">
        <v>143</v>
      </c>
      <c r="AF22" s="496" t="s">
        <v>143</v>
      </c>
      <c r="AG22" s="360"/>
      <c r="AH22" s="361">
        <f t="shared" si="0"/>
        <v>16</v>
      </c>
      <c r="AI22" s="361">
        <f t="shared" si="1"/>
        <v>0</v>
      </c>
      <c r="AJ22" s="380">
        <f t="shared" si="2"/>
        <v>0</v>
      </c>
      <c r="AK22" s="497">
        <f t="shared" si="3"/>
        <v>16</v>
      </c>
    </row>
    <row r="23" spans="1:37" ht="30" customHeight="1">
      <c r="A23" s="495"/>
      <c r="B23" s="357" t="s">
        <v>156</v>
      </c>
      <c r="C23" s="358"/>
      <c r="D23" s="358"/>
      <c r="E23" s="358"/>
      <c r="F23" s="358"/>
      <c r="G23" s="359" t="s">
        <v>139</v>
      </c>
      <c r="H23" s="359" t="s">
        <v>139</v>
      </c>
      <c r="I23" s="359" t="s">
        <v>139</v>
      </c>
      <c r="J23" s="359" t="s">
        <v>139</v>
      </c>
      <c r="K23" s="359" t="s">
        <v>139</v>
      </c>
      <c r="L23" s="358"/>
      <c r="M23" s="358"/>
      <c r="N23" s="359" t="s">
        <v>139</v>
      </c>
      <c r="O23" s="359" t="s">
        <v>139</v>
      </c>
      <c r="P23" s="359" t="s">
        <v>139</v>
      </c>
      <c r="Q23" s="359" t="s">
        <v>139</v>
      </c>
      <c r="R23" s="359" t="s">
        <v>139</v>
      </c>
      <c r="S23" s="359" t="s">
        <v>139</v>
      </c>
      <c r="T23" s="358"/>
      <c r="U23" s="359" t="s">
        <v>139</v>
      </c>
      <c r="V23" s="359" t="s">
        <v>139</v>
      </c>
      <c r="W23" s="359" t="s">
        <v>139</v>
      </c>
      <c r="X23" s="359" t="s">
        <v>139</v>
      </c>
      <c r="Y23" s="359" t="s">
        <v>139</v>
      </c>
      <c r="Z23" s="358"/>
      <c r="AA23" s="358"/>
      <c r="AB23" s="496" t="s">
        <v>143</v>
      </c>
      <c r="AC23" s="496" t="s">
        <v>143</v>
      </c>
      <c r="AD23" s="496" t="s">
        <v>143</v>
      </c>
      <c r="AE23" s="496" t="s">
        <v>143</v>
      </c>
      <c r="AF23" s="496" t="s">
        <v>143</v>
      </c>
      <c r="AG23" s="360"/>
      <c r="AH23" s="361">
        <f t="shared" si="0"/>
        <v>16</v>
      </c>
      <c r="AI23" s="361">
        <f t="shared" si="1"/>
        <v>0</v>
      </c>
      <c r="AJ23" s="380">
        <f t="shared" si="2"/>
        <v>0</v>
      </c>
      <c r="AK23" s="497">
        <f t="shared" si="3"/>
        <v>16</v>
      </c>
    </row>
    <row r="24" spans="1:37" ht="30" customHeight="1">
      <c r="A24" s="495"/>
      <c r="B24" s="357" t="s">
        <v>157</v>
      </c>
      <c r="C24" s="358"/>
      <c r="D24" s="358"/>
      <c r="E24" s="358"/>
      <c r="F24" s="358"/>
      <c r="G24" s="359" t="s">
        <v>139</v>
      </c>
      <c r="H24" s="359" t="s">
        <v>139</v>
      </c>
      <c r="I24" s="359" t="s">
        <v>139</v>
      </c>
      <c r="J24" s="359" t="s">
        <v>139</v>
      </c>
      <c r="K24" s="359" t="s">
        <v>139</v>
      </c>
      <c r="L24" s="358"/>
      <c r="M24" s="358"/>
      <c r="N24" s="359" t="s">
        <v>139</v>
      </c>
      <c r="O24" s="359" t="s">
        <v>139</v>
      </c>
      <c r="P24" s="359" t="s">
        <v>139</v>
      </c>
      <c r="Q24" s="359" t="s">
        <v>139</v>
      </c>
      <c r="R24" s="359" t="s">
        <v>139</v>
      </c>
      <c r="S24" s="359" t="s">
        <v>139</v>
      </c>
      <c r="T24" s="358"/>
      <c r="U24" s="359" t="s">
        <v>139</v>
      </c>
      <c r="V24" s="359" t="s">
        <v>139</v>
      </c>
      <c r="W24" s="359" t="s">
        <v>139</v>
      </c>
      <c r="X24" s="359" t="s">
        <v>139</v>
      </c>
      <c r="Y24" s="359" t="s">
        <v>139</v>
      </c>
      <c r="Z24" s="358"/>
      <c r="AA24" s="358"/>
      <c r="AB24" s="496" t="s">
        <v>143</v>
      </c>
      <c r="AC24" s="496" t="s">
        <v>143</v>
      </c>
      <c r="AD24" s="496" t="s">
        <v>143</v>
      </c>
      <c r="AE24" s="496" t="s">
        <v>143</v>
      </c>
      <c r="AF24" s="496" t="s">
        <v>143</v>
      </c>
      <c r="AG24" s="360"/>
      <c r="AH24" s="361">
        <f t="shared" si="0"/>
        <v>16</v>
      </c>
      <c r="AI24" s="361">
        <f t="shared" si="1"/>
        <v>0</v>
      </c>
      <c r="AJ24" s="380">
        <f t="shared" si="2"/>
        <v>0</v>
      </c>
      <c r="AK24" s="497">
        <f t="shared" si="3"/>
        <v>16</v>
      </c>
    </row>
    <row r="25" spans="1:37" ht="30" customHeight="1">
      <c r="A25" s="495"/>
      <c r="B25" s="357" t="s">
        <v>158</v>
      </c>
      <c r="C25" s="358"/>
      <c r="D25" s="358"/>
      <c r="E25" s="358"/>
      <c r="F25" s="358"/>
      <c r="G25" s="359" t="s">
        <v>139</v>
      </c>
      <c r="H25" s="359" t="s">
        <v>139</v>
      </c>
      <c r="I25" s="359" t="s">
        <v>139</v>
      </c>
      <c r="J25" s="359" t="s">
        <v>139</v>
      </c>
      <c r="K25" s="359" t="s">
        <v>139</v>
      </c>
      <c r="L25" s="358"/>
      <c r="M25" s="358"/>
      <c r="N25" s="359" t="s">
        <v>139</v>
      </c>
      <c r="O25" s="359" t="s">
        <v>139</v>
      </c>
      <c r="P25" s="359" t="s">
        <v>139</v>
      </c>
      <c r="Q25" s="359" t="s">
        <v>139</v>
      </c>
      <c r="R25" s="359" t="s">
        <v>139</v>
      </c>
      <c r="S25" s="359" t="s">
        <v>139</v>
      </c>
      <c r="T25" s="358"/>
      <c r="U25" s="359" t="s">
        <v>139</v>
      </c>
      <c r="V25" s="359" t="s">
        <v>139</v>
      </c>
      <c r="W25" s="359" t="s">
        <v>139</v>
      </c>
      <c r="X25" s="359" t="s">
        <v>139</v>
      </c>
      <c r="Y25" s="359" t="s">
        <v>139</v>
      </c>
      <c r="Z25" s="358"/>
      <c r="AA25" s="358"/>
      <c r="AB25" s="496" t="s">
        <v>143</v>
      </c>
      <c r="AC25" s="496" t="s">
        <v>143</v>
      </c>
      <c r="AD25" s="496" t="s">
        <v>143</v>
      </c>
      <c r="AE25" s="496" t="s">
        <v>143</v>
      </c>
      <c r="AF25" s="496" t="s">
        <v>143</v>
      </c>
      <c r="AG25" s="360"/>
      <c r="AH25" s="361">
        <f t="shared" si="0"/>
        <v>16</v>
      </c>
      <c r="AI25" s="361">
        <f t="shared" si="1"/>
        <v>0</v>
      </c>
      <c r="AJ25" s="380">
        <f t="shared" si="2"/>
        <v>0</v>
      </c>
      <c r="AK25" s="497">
        <f t="shared" si="3"/>
        <v>16</v>
      </c>
    </row>
    <row r="26" spans="1:37" ht="30" customHeight="1">
      <c r="A26" s="495"/>
      <c r="B26" s="357" t="s">
        <v>159</v>
      </c>
      <c r="C26" s="358"/>
      <c r="D26" s="358"/>
      <c r="E26" s="358"/>
      <c r="F26" s="358"/>
      <c r="G26" s="359" t="s">
        <v>88</v>
      </c>
      <c r="H26" s="359" t="s">
        <v>88</v>
      </c>
      <c r="I26" s="359" t="s">
        <v>88</v>
      </c>
      <c r="J26" s="359" t="s">
        <v>88</v>
      </c>
      <c r="K26" s="359" t="s">
        <v>88</v>
      </c>
      <c r="L26" s="358"/>
      <c r="M26" s="358"/>
      <c r="N26" s="359" t="s">
        <v>88</v>
      </c>
      <c r="O26" s="359" t="s">
        <v>88</v>
      </c>
      <c r="P26" s="359" t="s">
        <v>88</v>
      </c>
      <c r="Q26" s="359" t="s">
        <v>141</v>
      </c>
      <c r="R26" s="359" t="s">
        <v>141</v>
      </c>
      <c r="S26" s="359" t="s">
        <v>141</v>
      </c>
      <c r="T26" s="358"/>
      <c r="U26" s="359" t="s">
        <v>88</v>
      </c>
      <c r="V26" s="359" t="s">
        <v>88</v>
      </c>
      <c r="W26" s="359" t="s">
        <v>88</v>
      </c>
      <c r="X26" s="359" t="s">
        <v>141</v>
      </c>
      <c r="Y26" s="359" t="s">
        <v>141</v>
      </c>
      <c r="Z26" s="358"/>
      <c r="AA26" s="358"/>
      <c r="AB26" s="496" t="s">
        <v>143</v>
      </c>
      <c r="AC26" s="496" t="s">
        <v>143</v>
      </c>
      <c r="AD26" s="496" t="s">
        <v>143</v>
      </c>
      <c r="AE26" s="496" t="s">
        <v>143</v>
      </c>
      <c r="AF26" s="496" t="s">
        <v>143</v>
      </c>
      <c r="AG26" s="360"/>
      <c r="AH26" s="361">
        <f t="shared" si="0"/>
        <v>0</v>
      </c>
      <c r="AI26" s="361">
        <f t="shared" si="1"/>
        <v>0</v>
      </c>
      <c r="AJ26" s="380">
        <f t="shared" si="2"/>
        <v>16</v>
      </c>
      <c r="AK26" s="497">
        <f t="shared" si="3"/>
        <v>16</v>
      </c>
    </row>
    <row r="27" spans="1:37" ht="30" customHeight="1">
      <c r="A27" s="495"/>
      <c r="B27" s="357" t="s">
        <v>160</v>
      </c>
      <c r="C27" s="358"/>
      <c r="D27" s="358"/>
      <c r="E27" s="358"/>
      <c r="F27" s="358"/>
      <c r="G27" s="359" t="s">
        <v>88</v>
      </c>
      <c r="H27" s="359" t="s">
        <v>88</v>
      </c>
      <c r="I27" s="359" t="s">
        <v>88</v>
      </c>
      <c r="J27" s="359" t="s">
        <v>88</v>
      </c>
      <c r="K27" s="359" t="s">
        <v>88</v>
      </c>
      <c r="L27" s="358"/>
      <c r="M27" s="358"/>
      <c r="N27" s="359" t="s">
        <v>88</v>
      </c>
      <c r="O27" s="359" t="s">
        <v>88</v>
      </c>
      <c r="P27" s="359" t="s">
        <v>88</v>
      </c>
      <c r="Q27" s="359" t="s">
        <v>141</v>
      </c>
      <c r="R27" s="359" t="s">
        <v>141</v>
      </c>
      <c r="S27" s="359" t="s">
        <v>141</v>
      </c>
      <c r="T27" s="358"/>
      <c r="U27" s="359" t="s">
        <v>88</v>
      </c>
      <c r="V27" s="359" t="s">
        <v>88</v>
      </c>
      <c r="W27" s="359" t="s">
        <v>88</v>
      </c>
      <c r="X27" s="359" t="s">
        <v>141</v>
      </c>
      <c r="Y27" s="359" t="s">
        <v>141</v>
      </c>
      <c r="Z27" s="358"/>
      <c r="AA27" s="358"/>
      <c r="AB27" s="496" t="s">
        <v>143</v>
      </c>
      <c r="AC27" s="496" t="s">
        <v>143</v>
      </c>
      <c r="AD27" s="496" t="s">
        <v>143</v>
      </c>
      <c r="AE27" s="496" t="s">
        <v>143</v>
      </c>
      <c r="AF27" s="496" t="s">
        <v>143</v>
      </c>
      <c r="AG27" s="360"/>
      <c r="AH27" s="361">
        <f t="shared" si="0"/>
        <v>0</v>
      </c>
      <c r="AI27" s="361">
        <f t="shared" si="1"/>
        <v>0</v>
      </c>
      <c r="AJ27" s="380">
        <f t="shared" si="2"/>
        <v>16</v>
      </c>
      <c r="AK27" s="497">
        <f t="shared" si="3"/>
        <v>16</v>
      </c>
    </row>
    <row r="28" spans="1:37" ht="30" customHeight="1">
      <c r="A28" s="495"/>
      <c r="B28" s="357" t="s">
        <v>161</v>
      </c>
      <c r="C28" s="358"/>
      <c r="D28" s="358"/>
      <c r="E28" s="358"/>
      <c r="F28" s="358"/>
      <c r="G28" s="359" t="s">
        <v>139</v>
      </c>
      <c r="H28" s="359" t="s">
        <v>139</v>
      </c>
      <c r="I28" s="359" t="s">
        <v>139</v>
      </c>
      <c r="J28" s="359" t="s">
        <v>139</v>
      </c>
      <c r="K28" s="359" t="s">
        <v>139</v>
      </c>
      <c r="L28" s="358"/>
      <c r="M28" s="358"/>
      <c r="N28" s="359" t="s">
        <v>139</v>
      </c>
      <c r="O28" s="359" t="s">
        <v>139</v>
      </c>
      <c r="P28" s="359" t="s">
        <v>139</v>
      </c>
      <c r="Q28" s="359" t="s">
        <v>139</v>
      </c>
      <c r="R28" s="359" t="s">
        <v>139</v>
      </c>
      <c r="S28" s="359" t="s">
        <v>139</v>
      </c>
      <c r="T28" s="358"/>
      <c r="U28" s="359" t="s">
        <v>139</v>
      </c>
      <c r="V28" s="359" t="s">
        <v>139</v>
      </c>
      <c r="W28" s="359" t="s">
        <v>139</v>
      </c>
      <c r="X28" s="359" t="s">
        <v>139</v>
      </c>
      <c r="Y28" s="359" t="s">
        <v>139</v>
      </c>
      <c r="Z28" s="358"/>
      <c r="AA28" s="358"/>
      <c r="AB28" s="496" t="s">
        <v>143</v>
      </c>
      <c r="AC28" s="496" t="s">
        <v>143</v>
      </c>
      <c r="AD28" s="496" t="s">
        <v>143</v>
      </c>
      <c r="AE28" s="496" t="s">
        <v>143</v>
      </c>
      <c r="AF28" s="496" t="s">
        <v>143</v>
      </c>
      <c r="AG28" s="360"/>
      <c r="AH28" s="361">
        <f t="shared" si="0"/>
        <v>16</v>
      </c>
      <c r="AI28" s="361">
        <f t="shared" si="1"/>
        <v>0</v>
      </c>
      <c r="AJ28" s="380">
        <f t="shared" si="2"/>
        <v>0</v>
      </c>
      <c r="AK28" s="497">
        <f t="shared" si="3"/>
        <v>16</v>
      </c>
    </row>
    <row r="29" spans="1:37" ht="30" customHeight="1">
      <c r="A29" s="495"/>
      <c r="B29" s="357" t="s">
        <v>162</v>
      </c>
      <c r="C29" s="358"/>
      <c r="D29" s="358"/>
      <c r="E29" s="358"/>
      <c r="F29" s="358"/>
      <c r="G29" s="359" t="s">
        <v>88</v>
      </c>
      <c r="H29" s="359" t="s">
        <v>88</v>
      </c>
      <c r="I29" s="359" t="s">
        <v>88</v>
      </c>
      <c r="J29" s="359" t="s">
        <v>88</v>
      </c>
      <c r="K29" s="359" t="s">
        <v>88</v>
      </c>
      <c r="L29" s="358"/>
      <c r="M29" s="358"/>
      <c r="N29" s="359" t="s">
        <v>88</v>
      </c>
      <c r="O29" s="359" t="s">
        <v>88</v>
      </c>
      <c r="P29" s="359" t="s">
        <v>88</v>
      </c>
      <c r="Q29" s="359" t="s">
        <v>141</v>
      </c>
      <c r="R29" s="359" t="s">
        <v>141</v>
      </c>
      <c r="S29" s="359" t="s">
        <v>141</v>
      </c>
      <c r="T29" s="358"/>
      <c r="U29" s="359" t="s">
        <v>88</v>
      </c>
      <c r="V29" s="359" t="s">
        <v>88</v>
      </c>
      <c r="W29" s="359" t="s">
        <v>88</v>
      </c>
      <c r="X29" s="359" t="s">
        <v>141</v>
      </c>
      <c r="Y29" s="359" t="s">
        <v>141</v>
      </c>
      <c r="Z29" s="358"/>
      <c r="AA29" s="358"/>
      <c r="AB29" s="496" t="s">
        <v>143</v>
      </c>
      <c r="AC29" s="496" t="s">
        <v>143</v>
      </c>
      <c r="AD29" s="496" t="s">
        <v>143</v>
      </c>
      <c r="AE29" s="496" t="s">
        <v>143</v>
      </c>
      <c r="AF29" s="496" t="s">
        <v>143</v>
      </c>
      <c r="AG29" s="360"/>
      <c r="AH29" s="361">
        <f t="shared" si="0"/>
        <v>0</v>
      </c>
      <c r="AI29" s="361">
        <f t="shared" si="1"/>
        <v>0</v>
      </c>
      <c r="AJ29" s="380">
        <f t="shared" si="2"/>
        <v>16</v>
      </c>
      <c r="AK29" s="497">
        <f t="shared" si="3"/>
        <v>16</v>
      </c>
    </row>
    <row r="30" spans="1:37" ht="30" customHeight="1" thickBot="1">
      <c r="A30" s="499"/>
      <c r="B30" s="500"/>
      <c r="C30" s="501"/>
      <c r="D30" s="501"/>
      <c r="E30" s="501"/>
      <c r="F30" s="501"/>
      <c r="G30" s="501"/>
      <c r="H30" s="501"/>
      <c r="I30" s="502"/>
      <c r="J30" s="501"/>
      <c r="K30" s="501"/>
      <c r="L30" s="502"/>
      <c r="M30" s="502"/>
      <c r="N30" s="502"/>
      <c r="O30" s="503"/>
      <c r="P30" s="503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2"/>
      <c r="AF30" s="502"/>
      <c r="AG30" s="504"/>
      <c r="AH30" s="505">
        <f>COUNTIF(C30:AF30, "서울")</f>
        <v>0</v>
      </c>
      <c r="AI30" s="505">
        <f t="shared" si="1"/>
        <v>0</v>
      </c>
      <c r="AJ30" s="506">
        <f>COUNTIF(C30:AF30, "문경")</f>
        <v>0</v>
      </c>
      <c r="AK30" s="507">
        <f t="shared" si="3"/>
        <v>0</v>
      </c>
    </row>
    <row r="31" spans="1:37" ht="30" customHeight="1" thickBo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5" t="s">
        <v>163</v>
      </c>
      <c r="AH31" s="366">
        <f>MAX(AH7:AH30)</f>
        <v>16</v>
      </c>
      <c r="AI31" s="366">
        <f>MAX(AI7:AI30)</f>
        <v>0</v>
      </c>
      <c r="AJ31" s="366">
        <f>MAX(AJ7:AJ30)</f>
        <v>16</v>
      </c>
      <c r="AK31" s="366"/>
    </row>
    <row r="32" spans="1:37" ht="30" customHeight="1">
      <c r="A32" s="483" t="s">
        <v>164</v>
      </c>
      <c r="B32" s="367" t="s">
        <v>139</v>
      </c>
      <c r="C32" s="368">
        <f t="shared" ref="C32:J32" si="4">COUNTIF(C7:C30, "서울")</f>
        <v>0</v>
      </c>
      <c r="D32" s="368">
        <f t="shared" si="4"/>
        <v>0</v>
      </c>
      <c r="E32" s="368">
        <f t="shared" si="4"/>
        <v>0</v>
      </c>
      <c r="F32" s="368">
        <f t="shared" si="4"/>
        <v>0</v>
      </c>
      <c r="G32" s="368">
        <f t="shared" si="4"/>
        <v>9</v>
      </c>
      <c r="H32" s="368">
        <f t="shared" si="4"/>
        <v>9</v>
      </c>
      <c r="I32" s="368">
        <f t="shared" si="4"/>
        <v>9</v>
      </c>
      <c r="J32" s="368">
        <f t="shared" si="4"/>
        <v>9</v>
      </c>
      <c r="K32" s="368">
        <f>COUNTIF(K7:K30, "서울")</f>
        <v>9</v>
      </c>
      <c r="L32" s="368">
        <f>COUNTIF(L7:L30, "서울")</f>
        <v>0</v>
      </c>
      <c r="M32" s="368">
        <f>COUNTIF(M7:M30, "서울")</f>
        <v>0</v>
      </c>
      <c r="N32" s="368">
        <f>COUNTIF(N7:N30, "서울")</f>
        <v>9</v>
      </c>
      <c r="O32" s="368">
        <f>COUNTIF(O7:O30, "서울")</f>
        <v>9</v>
      </c>
      <c r="P32" s="368">
        <f t="shared" ref="P32:AF32" si="5">COUNTIF(P7:P30, "서울")</f>
        <v>9</v>
      </c>
      <c r="Q32" s="368">
        <f t="shared" si="5"/>
        <v>9</v>
      </c>
      <c r="R32" s="368">
        <f t="shared" si="5"/>
        <v>9</v>
      </c>
      <c r="S32" s="368">
        <f t="shared" si="5"/>
        <v>9</v>
      </c>
      <c r="T32" s="368">
        <f t="shared" si="5"/>
        <v>0</v>
      </c>
      <c r="U32" s="368">
        <f t="shared" si="5"/>
        <v>9</v>
      </c>
      <c r="V32" s="368">
        <f t="shared" si="5"/>
        <v>9</v>
      </c>
      <c r="W32" s="368">
        <f t="shared" si="5"/>
        <v>9</v>
      </c>
      <c r="X32" s="368">
        <f t="shared" si="5"/>
        <v>9</v>
      </c>
      <c r="Y32" s="368">
        <f t="shared" si="5"/>
        <v>9</v>
      </c>
      <c r="Z32" s="368">
        <f t="shared" si="5"/>
        <v>0</v>
      </c>
      <c r="AA32" s="368">
        <f t="shared" si="5"/>
        <v>0</v>
      </c>
      <c r="AB32" s="368">
        <f t="shared" si="5"/>
        <v>0</v>
      </c>
      <c r="AC32" s="368">
        <f t="shared" si="5"/>
        <v>0</v>
      </c>
      <c r="AD32" s="368">
        <f t="shared" si="5"/>
        <v>0</v>
      </c>
      <c r="AE32" s="368">
        <f t="shared" si="5"/>
        <v>0</v>
      </c>
      <c r="AF32" s="368">
        <f t="shared" si="5"/>
        <v>0</v>
      </c>
      <c r="AG32" s="369"/>
      <c r="AH32" s="370"/>
      <c r="AI32" s="370"/>
      <c r="AJ32" s="257"/>
      <c r="AK32" s="257"/>
    </row>
    <row r="33" spans="1:37" ht="30" customHeight="1">
      <c r="A33" s="484"/>
      <c r="B33" s="371" t="s">
        <v>141</v>
      </c>
      <c r="C33" s="363">
        <f t="shared" ref="C33:J33" si="6">COUNTIF(C7:C30, "문경")</f>
        <v>0</v>
      </c>
      <c r="D33" s="363">
        <f t="shared" si="6"/>
        <v>0</v>
      </c>
      <c r="E33" s="363">
        <f t="shared" si="6"/>
        <v>0</v>
      </c>
      <c r="F33" s="363">
        <f t="shared" si="6"/>
        <v>0</v>
      </c>
      <c r="G33" s="363">
        <f t="shared" si="6"/>
        <v>13</v>
      </c>
      <c r="H33" s="363">
        <f t="shared" si="6"/>
        <v>13</v>
      </c>
      <c r="I33" s="363">
        <f t="shared" si="6"/>
        <v>13</v>
      </c>
      <c r="J33" s="363">
        <f t="shared" si="6"/>
        <v>13</v>
      </c>
      <c r="K33" s="363">
        <f>COUNTIF(K7:K30, "문경")</f>
        <v>13</v>
      </c>
      <c r="L33" s="363">
        <f>COUNTIF(L7:L30, "문경")</f>
        <v>0</v>
      </c>
      <c r="M33" s="363">
        <f>COUNTIF(M7:M30, "문경")</f>
        <v>0</v>
      </c>
      <c r="N33" s="363">
        <f>COUNTIF(N7:N30, "문경")</f>
        <v>13</v>
      </c>
      <c r="O33" s="363">
        <f>COUNTIF(O7:O30, "문경")</f>
        <v>13</v>
      </c>
      <c r="P33" s="363">
        <f t="shared" ref="P33:AF33" si="7">COUNTIF(P7:P30, "문경")</f>
        <v>13</v>
      </c>
      <c r="Q33" s="363">
        <f t="shared" si="7"/>
        <v>13</v>
      </c>
      <c r="R33" s="363">
        <f t="shared" si="7"/>
        <v>13</v>
      </c>
      <c r="S33" s="363">
        <f t="shared" si="7"/>
        <v>13</v>
      </c>
      <c r="T33" s="363">
        <f t="shared" si="7"/>
        <v>0</v>
      </c>
      <c r="U33" s="363">
        <f t="shared" si="7"/>
        <v>13</v>
      </c>
      <c r="V33" s="363">
        <f t="shared" si="7"/>
        <v>13</v>
      </c>
      <c r="W33" s="363">
        <f t="shared" si="7"/>
        <v>13</v>
      </c>
      <c r="X33" s="363">
        <f t="shared" si="7"/>
        <v>13</v>
      </c>
      <c r="Y33" s="363">
        <f t="shared" si="7"/>
        <v>13</v>
      </c>
      <c r="Z33" s="363">
        <f t="shared" si="7"/>
        <v>0</v>
      </c>
      <c r="AA33" s="363">
        <f t="shared" si="7"/>
        <v>0</v>
      </c>
      <c r="AB33" s="363">
        <f t="shared" si="7"/>
        <v>0</v>
      </c>
      <c r="AC33" s="363">
        <f t="shared" si="7"/>
        <v>0</v>
      </c>
      <c r="AD33" s="363">
        <f t="shared" si="7"/>
        <v>0</v>
      </c>
      <c r="AE33" s="363">
        <f t="shared" si="7"/>
        <v>0</v>
      </c>
      <c r="AF33" s="363">
        <f t="shared" si="7"/>
        <v>0</v>
      </c>
      <c r="AG33" s="372"/>
      <c r="AH33" s="370"/>
      <c r="AI33" s="370"/>
      <c r="AJ33" s="257"/>
      <c r="AK33" s="257"/>
    </row>
    <row r="34" spans="1:37" ht="30" customHeight="1">
      <c r="A34" s="484"/>
      <c r="B34" s="371" t="s">
        <v>143</v>
      </c>
      <c r="C34" s="363">
        <f>COUNTIF(C8:C31, "국외")</f>
        <v>0</v>
      </c>
      <c r="D34" s="363">
        <f>COUNTIF(D8:D31, "국외")</f>
        <v>0</v>
      </c>
      <c r="E34" s="363">
        <f>COUNTIF(E8:E31, "국외")</f>
        <v>0</v>
      </c>
      <c r="F34" s="363">
        <f t="shared" ref="F34:AA34" si="8">COUNTIF(F8:F31, "국외")</f>
        <v>0</v>
      </c>
      <c r="G34" s="363">
        <f t="shared" si="8"/>
        <v>0</v>
      </c>
      <c r="H34" s="363">
        <f t="shared" si="8"/>
        <v>0</v>
      </c>
      <c r="I34" s="363">
        <f t="shared" si="8"/>
        <v>0</v>
      </c>
      <c r="J34" s="363">
        <f t="shared" si="8"/>
        <v>0</v>
      </c>
      <c r="K34" s="363">
        <f t="shared" si="8"/>
        <v>0</v>
      </c>
      <c r="L34" s="363">
        <f t="shared" si="8"/>
        <v>0</v>
      </c>
      <c r="M34" s="363">
        <f t="shared" si="8"/>
        <v>0</v>
      </c>
      <c r="N34" s="363">
        <f t="shared" si="8"/>
        <v>0</v>
      </c>
      <c r="O34" s="363">
        <f t="shared" si="8"/>
        <v>0</v>
      </c>
      <c r="P34" s="363">
        <f t="shared" si="8"/>
        <v>0</v>
      </c>
      <c r="Q34" s="363">
        <f t="shared" si="8"/>
        <v>0</v>
      </c>
      <c r="R34" s="363">
        <f t="shared" si="8"/>
        <v>0</v>
      </c>
      <c r="S34" s="363">
        <f t="shared" si="8"/>
        <v>0</v>
      </c>
      <c r="T34" s="363">
        <f t="shared" si="8"/>
        <v>0</v>
      </c>
      <c r="U34" s="363">
        <f t="shared" si="8"/>
        <v>0</v>
      </c>
      <c r="V34" s="363">
        <f t="shared" si="8"/>
        <v>0</v>
      </c>
      <c r="W34" s="363">
        <f t="shared" si="8"/>
        <v>0</v>
      </c>
      <c r="X34" s="363">
        <f t="shared" si="8"/>
        <v>0</v>
      </c>
      <c r="Y34" s="363">
        <f t="shared" si="8"/>
        <v>0</v>
      </c>
      <c r="Z34" s="363">
        <f t="shared" si="8"/>
        <v>0</v>
      </c>
      <c r="AA34" s="363">
        <f t="shared" si="8"/>
        <v>0</v>
      </c>
      <c r="AB34" s="363">
        <f>COUNTIF(AB7:AB31, "국외")</f>
        <v>22</v>
      </c>
      <c r="AC34" s="363">
        <f>COUNTIF(AC7:AC31, "국외")</f>
        <v>22</v>
      </c>
      <c r="AD34" s="363">
        <f>COUNTIF(AD7:AD31, "국외")</f>
        <v>22</v>
      </c>
      <c r="AE34" s="363">
        <f>COUNTIF(AE7:AE31, "국외")</f>
        <v>22</v>
      </c>
      <c r="AF34" s="363">
        <f>COUNTIF(AF7:AF31, "국외")</f>
        <v>22</v>
      </c>
      <c r="AG34" s="372"/>
      <c r="AH34" s="370"/>
      <c r="AI34" s="370"/>
      <c r="AJ34" s="257"/>
      <c r="AK34" s="257"/>
    </row>
    <row r="35" spans="1:37" ht="30" customHeight="1">
      <c r="A35" s="484"/>
      <c r="B35" s="371" t="s">
        <v>140</v>
      </c>
      <c r="C35" s="363">
        <f>COUNTIF(C8:C31, "전지")</f>
        <v>0</v>
      </c>
      <c r="D35" s="363">
        <f t="shared" ref="D35:AG35" si="9">COUNTIF(D8:D31, "전지")</f>
        <v>0</v>
      </c>
      <c r="E35" s="363">
        <f t="shared" si="9"/>
        <v>0</v>
      </c>
      <c r="F35" s="363">
        <f t="shared" si="9"/>
        <v>0</v>
      </c>
      <c r="G35" s="363">
        <f t="shared" si="9"/>
        <v>0</v>
      </c>
      <c r="H35" s="363">
        <f t="shared" si="9"/>
        <v>0</v>
      </c>
      <c r="I35" s="363">
        <f t="shared" si="9"/>
        <v>0</v>
      </c>
      <c r="J35" s="363">
        <f t="shared" si="9"/>
        <v>0</v>
      </c>
      <c r="K35" s="363">
        <f t="shared" si="9"/>
        <v>0</v>
      </c>
      <c r="L35" s="363">
        <f t="shared" si="9"/>
        <v>0</v>
      </c>
      <c r="M35" s="363">
        <f t="shared" si="9"/>
        <v>0</v>
      </c>
      <c r="N35" s="363">
        <f t="shared" si="9"/>
        <v>0</v>
      </c>
      <c r="O35" s="363">
        <f t="shared" si="9"/>
        <v>0</v>
      </c>
      <c r="P35" s="363">
        <f t="shared" si="9"/>
        <v>0</v>
      </c>
      <c r="Q35" s="363">
        <f t="shared" si="9"/>
        <v>0</v>
      </c>
      <c r="R35" s="363">
        <f t="shared" si="9"/>
        <v>0</v>
      </c>
      <c r="S35" s="363">
        <f t="shared" si="9"/>
        <v>0</v>
      </c>
      <c r="T35" s="363">
        <f t="shared" si="9"/>
        <v>0</v>
      </c>
      <c r="U35" s="363">
        <f t="shared" si="9"/>
        <v>0</v>
      </c>
      <c r="V35" s="363">
        <f t="shared" si="9"/>
        <v>0</v>
      </c>
      <c r="W35" s="363">
        <f t="shared" si="9"/>
        <v>0</v>
      </c>
      <c r="X35" s="363">
        <f t="shared" si="9"/>
        <v>0</v>
      </c>
      <c r="Y35" s="363">
        <f t="shared" si="9"/>
        <v>0</v>
      </c>
      <c r="Z35" s="363">
        <f t="shared" si="9"/>
        <v>0</v>
      </c>
      <c r="AA35" s="363">
        <f t="shared" si="9"/>
        <v>0</v>
      </c>
      <c r="AB35" s="363">
        <f t="shared" si="9"/>
        <v>0</v>
      </c>
      <c r="AC35" s="363">
        <f t="shared" si="9"/>
        <v>0</v>
      </c>
      <c r="AD35" s="363">
        <f t="shared" si="9"/>
        <v>0</v>
      </c>
      <c r="AE35" s="363">
        <f t="shared" si="9"/>
        <v>0</v>
      </c>
      <c r="AF35" s="363">
        <f t="shared" si="9"/>
        <v>0</v>
      </c>
      <c r="AG35" s="372">
        <f t="shared" si="9"/>
        <v>0</v>
      </c>
      <c r="AH35" s="370"/>
      <c r="AI35" s="370"/>
      <c r="AJ35" s="257"/>
      <c r="AK35" s="257"/>
    </row>
    <row r="36" spans="1:37" ht="30" customHeight="1" thickBot="1">
      <c r="A36" s="485"/>
      <c r="B36" s="373" t="s">
        <v>131</v>
      </c>
      <c r="C36" s="374">
        <f>SUM(C32:C35)</f>
        <v>0</v>
      </c>
      <c r="D36" s="374">
        <f t="shared" ref="D36:AG36" si="10">SUM(D32:D35)</f>
        <v>0</v>
      </c>
      <c r="E36" s="374">
        <f t="shared" si="10"/>
        <v>0</v>
      </c>
      <c r="F36" s="374">
        <f t="shared" si="10"/>
        <v>0</v>
      </c>
      <c r="G36" s="374">
        <f t="shared" si="10"/>
        <v>22</v>
      </c>
      <c r="H36" s="374">
        <f t="shared" si="10"/>
        <v>22</v>
      </c>
      <c r="I36" s="374">
        <f t="shared" si="10"/>
        <v>22</v>
      </c>
      <c r="J36" s="374">
        <f t="shared" si="10"/>
        <v>22</v>
      </c>
      <c r="K36" s="374">
        <f t="shared" si="10"/>
        <v>22</v>
      </c>
      <c r="L36" s="374">
        <f t="shared" si="10"/>
        <v>0</v>
      </c>
      <c r="M36" s="374">
        <f t="shared" si="10"/>
        <v>0</v>
      </c>
      <c r="N36" s="374">
        <f t="shared" si="10"/>
        <v>22</v>
      </c>
      <c r="O36" s="374">
        <f t="shared" si="10"/>
        <v>22</v>
      </c>
      <c r="P36" s="374">
        <f t="shared" si="10"/>
        <v>22</v>
      </c>
      <c r="Q36" s="374">
        <f t="shared" si="10"/>
        <v>22</v>
      </c>
      <c r="R36" s="374">
        <f t="shared" si="10"/>
        <v>22</v>
      </c>
      <c r="S36" s="374">
        <f t="shared" si="10"/>
        <v>22</v>
      </c>
      <c r="T36" s="374">
        <f t="shared" si="10"/>
        <v>0</v>
      </c>
      <c r="U36" s="374">
        <f t="shared" si="10"/>
        <v>22</v>
      </c>
      <c r="V36" s="374">
        <f t="shared" si="10"/>
        <v>22</v>
      </c>
      <c r="W36" s="374">
        <f t="shared" si="10"/>
        <v>22</v>
      </c>
      <c r="X36" s="374">
        <f t="shared" si="10"/>
        <v>22</v>
      </c>
      <c r="Y36" s="374">
        <f t="shared" si="10"/>
        <v>22</v>
      </c>
      <c r="Z36" s="374">
        <f t="shared" si="10"/>
        <v>0</v>
      </c>
      <c r="AA36" s="374">
        <f t="shared" si="10"/>
        <v>0</v>
      </c>
      <c r="AB36" s="374">
        <f t="shared" si="10"/>
        <v>22</v>
      </c>
      <c r="AC36" s="374">
        <f t="shared" si="10"/>
        <v>22</v>
      </c>
      <c r="AD36" s="374">
        <f t="shared" si="10"/>
        <v>22</v>
      </c>
      <c r="AE36" s="374">
        <f t="shared" si="10"/>
        <v>22</v>
      </c>
      <c r="AF36" s="374">
        <f t="shared" si="10"/>
        <v>22</v>
      </c>
      <c r="AG36" s="375">
        <f t="shared" si="10"/>
        <v>0</v>
      </c>
      <c r="AH36" s="257"/>
      <c r="AI36" s="257"/>
      <c r="AJ36" s="257"/>
      <c r="AK36" s="376"/>
    </row>
    <row r="37" spans="1:37" ht="30" customHeight="1">
      <c r="A37" s="476" t="s">
        <v>165</v>
      </c>
      <c r="B37" s="367" t="s">
        <v>139</v>
      </c>
      <c r="C37" s="475">
        <f>AH31</f>
        <v>16</v>
      </c>
      <c r="D37" s="476"/>
      <c r="E37" s="476"/>
      <c r="F37" s="477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256"/>
    </row>
    <row r="38" spans="1:37" ht="30" customHeight="1">
      <c r="A38" s="476"/>
      <c r="B38" s="371" t="s">
        <v>141</v>
      </c>
      <c r="C38" s="475">
        <f>AJ31</f>
        <v>16</v>
      </c>
      <c r="D38" s="476"/>
      <c r="E38" s="476"/>
      <c r="F38" s="477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256"/>
    </row>
    <row r="39" spans="1:37" ht="30" customHeight="1">
      <c r="A39" s="476"/>
      <c r="B39" s="371" t="s">
        <v>143</v>
      </c>
      <c r="C39" s="475">
        <v>5</v>
      </c>
      <c r="D39" s="476"/>
      <c r="E39" s="476"/>
      <c r="F39" s="477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256"/>
    </row>
    <row r="40" spans="1:37" ht="30" customHeight="1" thickBot="1">
      <c r="A40" s="486"/>
      <c r="B40" s="371"/>
      <c r="C40" s="478"/>
      <c r="D40" s="479"/>
      <c r="E40" s="479"/>
      <c r="F40" s="480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1:37" ht="17.25" thickTop="1"/>
  </sheetData>
  <mergeCells count="13">
    <mergeCell ref="C37:F37"/>
    <mergeCell ref="C38:F38"/>
    <mergeCell ref="C39:F39"/>
    <mergeCell ref="C40:F40"/>
    <mergeCell ref="A1:AK1"/>
    <mergeCell ref="A5:A6"/>
    <mergeCell ref="B5:B6"/>
    <mergeCell ref="AH5:AJ5"/>
    <mergeCell ref="A7:A12"/>
    <mergeCell ref="A13:A21"/>
    <mergeCell ref="A22:A30"/>
    <mergeCell ref="A32:A36"/>
    <mergeCell ref="A37:A4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(근대5종)종합 계획</vt:lpstr>
      <vt:lpstr>1.(근대5종)개인별 종합훈련일정</vt:lpstr>
      <vt:lpstr>2.(근대5종)촌외훈련</vt:lpstr>
      <vt:lpstr>3.(근대5종)촌외훈련 일정표(금액)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2018-08-22T01:32:27Z</cp:lastPrinted>
  <dcterms:created xsi:type="dcterms:W3CDTF">2016-11-11T06:38:53Z</dcterms:created>
  <dcterms:modified xsi:type="dcterms:W3CDTF">2018-10-23T02:23:16Z</dcterms:modified>
</cp:coreProperties>
</file>